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0" yWindow="465" windowWidth="20505" windowHeight="7620"/>
  </bookViews>
  <sheets>
    <sheet name="TORY BURCH BY STYLE" sheetId="3" r:id="rId1"/>
    <sheet name="report" sheetId="5" r:id="rId2"/>
  </sheets>
  <definedNames>
    <definedName name="_xlnm._FilterDatabase" localSheetId="0" hidden="1">'TORY BURCH BY STYLE'!$A$1:$AZ$119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5" l="1"/>
  <c r="J22" i="5"/>
  <c r="J15" i="5"/>
  <c r="J12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H5" i="5"/>
  <c r="G5" i="5"/>
  <c r="O58" i="3" l="1"/>
  <c r="O59" i="3"/>
  <c r="O61" i="3"/>
  <c r="O62" i="3"/>
  <c r="K62" i="3" l="1"/>
  <c r="L62" i="3"/>
  <c r="J62" i="3"/>
  <c r="K61" i="3"/>
  <c r="L61" i="3"/>
  <c r="J61" i="3"/>
  <c r="K59" i="3"/>
  <c r="L59" i="3"/>
  <c r="J59" i="3"/>
  <c r="L58" i="3"/>
  <c r="K58" i="3"/>
  <c r="J58" i="3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60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L116" i="3" l="1"/>
  <c r="K116" i="3"/>
  <c r="J116" i="3"/>
  <c r="L108" i="3"/>
  <c r="K108" i="3"/>
  <c r="J108" i="3"/>
  <c r="L100" i="3"/>
  <c r="K100" i="3"/>
  <c r="J100" i="3"/>
  <c r="L92" i="3"/>
  <c r="K92" i="3"/>
  <c r="J92" i="3"/>
  <c r="L84" i="3"/>
  <c r="K84" i="3"/>
  <c r="J84" i="3"/>
  <c r="L76" i="3"/>
  <c r="K76" i="3"/>
  <c r="J76" i="3"/>
  <c r="L68" i="3"/>
  <c r="K68" i="3"/>
  <c r="J68" i="3"/>
  <c r="L52" i="3"/>
  <c r="K52" i="3"/>
  <c r="J52" i="3"/>
  <c r="L44" i="3"/>
  <c r="K44" i="3"/>
  <c r="J44" i="3"/>
  <c r="L32" i="3"/>
  <c r="K32" i="3"/>
  <c r="J32" i="3"/>
  <c r="L20" i="3"/>
  <c r="K20" i="3"/>
  <c r="J20" i="3"/>
  <c r="L12" i="3"/>
  <c r="K12" i="3"/>
  <c r="J12" i="3"/>
  <c r="J119" i="3"/>
  <c r="L119" i="3"/>
  <c r="K119" i="3"/>
  <c r="L107" i="3"/>
  <c r="K107" i="3"/>
  <c r="J107" i="3"/>
  <c r="K99" i="3"/>
  <c r="L99" i="3"/>
  <c r="J99" i="3"/>
  <c r="L87" i="3"/>
  <c r="K87" i="3"/>
  <c r="J87" i="3"/>
  <c r="L75" i="3"/>
  <c r="K75" i="3"/>
  <c r="J75" i="3"/>
  <c r="L63" i="3"/>
  <c r="K63" i="3"/>
  <c r="J63" i="3"/>
  <c r="K117" i="3"/>
  <c r="L117" i="3"/>
  <c r="J117" i="3"/>
  <c r="K113" i="3"/>
  <c r="L113" i="3"/>
  <c r="J113" i="3"/>
  <c r="K109" i="3"/>
  <c r="L109" i="3"/>
  <c r="J109" i="3"/>
  <c r="K105" i="3"/>
  <c r="L105" i="3"/>
  <c r="J105" i="3"/>
  <c r="K101" i="3"/>
  <c r="L101" i="3"/>
  <c r="J101" i="3"/>
  <c r="K97" i="3"/>
  <c r="L97" i="3"/>
  <c r="J97" i="3"/>
  <c r="K93" i="3"/>
  <c r="L93" i="3"/>
  <c r="J93" i="3"/>
  <c r="L89" i="3"/>
  <c r="K89" i="3"/>
  <c r="J89" i="3"/>
  <c r="K85" i="3"/>
  <c r="L85" i="3"/>
  <c r="J85" i="3"/>
  <c r="L81" i="3"/>
  <c r="K81" i="3"/>
  <c r="J81" i="3"/>
  <c r="K77" i="3"/>
  <c r="L77" i="3"/>
  <c r="J77" i="3"/>
  <c r="K73" i="3"/>
  <c r="L73" i="3"/>
  <c r="J73" i="3"/>
  <c r="K69" i="3"/>
  <c r="L69" i="3"/>
  <c r="J69" i="3"/>
  <c r="K65" i="3"/>
  <c r="L65" i="3"/>
  <c r="J65" i="3"/>
  <c r="L57" i="3"/>
  <c r="K57" i="3"/>
  <c r="J57" i="3"/>
  <c r="K53" i="3"/>
  <c r="L53" i="3"/>
  <c r="J53" i="3"/>
  <c r="K49" i="3"/>
  <c r="L49" i="3"/>
  <c r="J49" i="3"/>
  <c r="K45" i="3"/>
  <c r="L45" i="3"/>
  <c r="J45" i="3"/>
  <c r="K41" i="3"/>
  <c r="L41" i="3"/>
  <c r="J41" i="3"/>
  <c r="K37" i="3"/>
  <c r="L37" i="3"/>
  <c r="J37" i="3"/>
  <c r="K33" i="3"/>
  <c r="L33" i="3"/>
  <c r="J33" i="3"/>
  <c r="K29" i="3"/>
  <c r="L29" i="3"/>
  <c r="J29" i="3"/>
  <c r="K25" i="3"/>
  <c r="L25" i="3"/>
  <c r="J25" i="3"/>
  <c r="K21" i="3"/>
  <c r="L21" i="3"/>
  <c r="J21" i="3"/>
  <c r="K17" i="3"/>
  <c r="L17" i="3"/>
  <c r="J17" i="3"/>
  <c r="L13" i="3"/>
  <c r="K13" i="3"/>
  <c r="J13" i="3"/>
  <c r="K9" i="3"/>
  <c r="L9" i="3"/>
  <c r="J9" i="3"/>
  <c r="L5" i="3"/>
  <c r="K5" i="3"/>
  <c r="J5" i="3"/>
  <c r="M59" i="3"/>
  <c r="N59" i="3"/>
  <c r="L112" i="3"/>
  <c r="K112" i="3"/>
  <c r="J112" i="3"/>
  <c r="K104" i="3"/>
  <c r="L104" i="3"/>
  <c r="J104" i="3"/>
  <c r="L96" i="3"/>
  <c r="K96" i="3"/>
  <c r="J96" i="3"/>
  <c r="L88" i="3"/>
  <c r="K88" i="3"/>
  <c r="J88" i="3"/>
  <c r="L80" i="3"/>
  <c r="K80" i="3"/>
  <c r="J80" i="3"/>
  <c r="L72" i="3"/>
  <c r="K72" i="3"/>
  <c r="J72" i="3"/>
  <c r="L64" i="3"/>
  <c r="K64" i="3"/>
  <c r="J64" i="3"/>
  <c r="L56" i="3"/>
  <c r="K56" i="3"/>
  <c r="J56" i="3"/>
  <c r="L48" i="3"/>
  <c r="K48" i="3"/>
  <c r="J48" i="3"/>
  <c r="L40" i="3"/>
  <c r="K40" i="3"/>
  <c r="J40" i="3"/>
  <c r="L36" i="3"/>
  <c r="K36" i="3"/>
  <c r="J36" i="3"/>
  <c r="L28" i="3"/>
  <c r="K28" i="3"/>
  <c r="J28" i="3"/>
  <c r="L24" i="3"/>
  <c r="K24" i="3"/>
  <c r="J24" i="3"/>
  <c r="L16" i="3"/>
  <c r="K16" i="3"/>
  <c r="J16" i="3"/>
  <c r="L8" i="3"/>
  <c r="K8" i="3"/>
  <c r="J8" i="3"/>
  <c r="L4" i="3"/>
  <c r="K4" i="3"/>
  <c r="J4" i="3"/>
  <c r="K115" i="3"/>
  <c r="L115" i="3"/>
  <c r="J115" i="3"/>
  <c r="L111" i="3"/>
  <c r="K111" i="3"/>
  <c r="J111" i="3"/>
  <c r="L103" i="3"/>
  <c r="K103" i="3"/>
  <c r="J103" i="3"/>
  <c r="L95" i="3"/>
  <c r="K95" i="3"/>
  <c r="J95" i="3"/>
  <c r="K91" i="3"/>
  <c r="L91" i="3"/>
  <c r="J91" i="3"/>
  <c r="K83" i="3"/>
  <c r="L83" i="3"/>
  <c r="J83" i="3"/>
  <c r="L79" i="3"/>
  <c r="K79" i="3"/>
  <c r="J79" i="3"/>
  <c r="L71" i="3"/>
  <c r="K71" i="3"/>
  <c r="J71" i="3"/>
  <c r="K67" i="3"/>
  <c r="L67" i="3"/>
  <c r="J67" i="3"/>
  <c r="L55" i="3"/>
  <c r="K55" i="3"/>
  <c r="J55" i="3"/>
  <c r="K51" i="3"/>
  <c r="L51" i="3"/>
  <c r="J51" i="3"/>
  <c r="L47" i="3"/>
  <c r="K47" i="3"/>
  <c r="J47" i="3"/>
  <c r="L43" i="3"/>
  <c r="K43" i="3"/>
  <c r="J43" i="3"/>
  <c r="L39" i="3"/>
  <c r="K39" i="3"/>
  <c r="J39" i="3"/>
  <c r="K35" i="3"/>
  <c r="L35" i="3"/>
  <c r="J35" i="3"/>
  <c r="L31" i="3"/>
  <c r="K31" i="3"/>
  <c r="J31" i="3"/>
  <c r="L27" i="3"/>
  <c r="K27" i="3"/>
  <c r="J27" i="3"/>
  <c r="L23" i="3"/>
  <c r="K23" i="3"/>
  <c r="J23" i="3"/>
  <c r="L19" i="3"/>
  <c r="K19" i="3"/>
  <c r="J19" i="3"/>
  <c r="K15" i="3"/>
  <c r="L15" i="3"/>
  <c r="J15" i="3"/>
  <c r="L11" i="3"/>
  <c r="K11" i="3"/>
  <c r="J11" i="3"/>
  <c r="K7" i="3"/>
  <c r="L7" i="3"/>
  <c r="J7" i="3"/>
  <c r="L3" i="3"/>
  <c r="K3" i="3"/>
  <c r="J3" i="3"/>
  <c r="M58" i="3"/>
  <c r="N58" i="3"/>
  <c r="M62" i="3"/>
  <c r="N62" i="3"/>
  <c r="K118" i="3"/>
  <c r="L118" i="3"/>
  <c r="J118" i="3"/>
  <c r="K114" i="3"/>
  <c r="L114" i="3"/>
  <c r="J114" i="3"/>
  <c r="L110" i="3"/>
  <c r="K110" i="3"/>
  <c r="J110" i="3"/>
  <c r="K106" i="3"/>
  <c r="L106" i="3"/>
  <c r="J106" i="3"/>
  <c r="L102" i="3"/>
  <c r="K102" i="3"/>
  <c r="J102" i="3"/>
  <c r="K98" i="3"/>
  <c r="L98" i="3"/>
  <c r="J98" i="3"/>
  <c r="L94" i="3"/>
  <c r="K94" i="3"/>
  <c r="J94" i="3"/>
  <c r="L90" i="3"/>
  <c r="K90" i="3"/>
  <c r="J90" i="3"/>
  <c r="K86" i="3"/>
  <c r="L86" i="3"/>
  <c r="J86" i="3"/>
  <c r="K82" i="3"/>
  <c r="L82" i="3"/>
  <c r="J82" i="3"/>
  <c r="L78" i="3"/>
  <c r="K78" i="3"/>
  <c r="J78" i="3"/>
  <c r="K74" i="3"/>
  <c r="L74" i="3"/>
  <c r="J74" i="3"/>
  <c r="L70" i="3"/>
  <c r="K70" i="3"/>
  <c r="J70" i="3"/>
  <c r="K66" i="3"/>
  <c r="L66" i="3"/>
  <c r="J66" i="3"/>
  <c r="L60" i="3"/>
  <c r="K60" i="3"/>
  <c r="J60" i="3"/>
  <c r="L54" i="3"/>
  <c r="K54" i="3"/>
  <c r="J54" i="3"/>
  <c r="K50" i="3"/>
  <c r="L50" i="3"/>
  <c r="J50" i="3"/>
  <c r="L46" i="3"/>
  <c r="K46" i="3"/>
  <c r="J46" i="3"/>
  <c r="L42" i="3"/>
  <c r="K42" i="3"/>
  <c r="J42" i="3"/>
  <c r="L38" i="3"/>
  <c r="K38" i="3"/>
  <c r="J38" i="3"/>
  <c r="K34" i="3"/>
  <c r="L34" i="3"/>
  <c r="J34" i="3"/>
  <c r="K30" i="3"/>
  <c r="L30" i="3"/>
  <c r="J30" i="3"/>
  <c r="L26" i="3"/>
  <c r="K26" i="3"/>
  <c r="J26" i="3"/>
  <c r="K22" i="3"/>
  <c r="L22" i="3"/>
  <c r="J22" i="3"/>
  <c r="L18" i="3"/>
  <c r="K18" i="3"/>
  <c r="J18" i="3"/>
  <c r="K14" i="3"/>
  <c r="L14" i="3"/>
  <c r="J14" i="3"/>
  <c r="L10" i="3"/>
  <c r="K10" i="3"/>
  <c r="J10" i="3"/>
  <c r="K6" i="3"/>
  <c r="L6" i="3"/>
  <c r="J6" i="3"/>
  <c r="L2" i="3"/>
  <c r="K2" i="3"/>
  <c r="J2" i="3"/>
  <c r="M61" i="3"/>
  <c r="N61" i="3"/>
  <c r="O120" i="3"/>
  <c r="K120" i="3" l="1"/>
  <c r="M34" i="3"/>
  <c r="N34" i="3"/>
  <c r="M38" i="3"/>
  <c r="N38" i="3"/>
  <c r="M50" i="3"/>
  <c r="N50" i="3"/>
  <c r="M54" i="3"/>
  <c r="N54" i="3"/>
  <c r="M86" i="3"/>
  <c r="N86" i="3"/>
  <c r="M90" i="3"/>
  <c r="N90" i="3"/>
  <c r="M118" i="3"/>
  <c r="N118" i="3"/>
  <c r="M3" i="3"/>
  <c r="N3" i="3"/>
  <c r="M15" i="3"/>
  <c r="N15" i="3"/>
  <c r="M19" i="3"/>
  <c r="N19" i="3"/>
  <c r="M79" i="3"/>
  <c r="N79" i="3"/>
  <c r="M103" i="3"/>
  <c r="N103" i="3"/>
  <c r="M8" i="3"/>
  <c r="N8" i="3"/>
  <c r="M36" i="3"/>
  <c r="N36" i="3"/>
  <c r="M64" i="3"/>
  <c r="N64" i="3"/>
  <c r="M96" i="3"/>
  <c r="N96" i="3"/>
  <c r="M29" i="3"/>
  <c r="N29" i="3"/>
  <c r="M45" i="3"/>
  <c r="N45" i="3"/>
  <c r="M65" i="3"/>
  <c r="N65" i="3"/>
  <c r="M97" i="3"/>
  <c r="N97" i="3"/>
  <c r="M113" i="3"/>
  <c r="N113" i="3"/>
  <c r="M20" i="3"/>
  <c r="N20" i="3"/>
  <c r="M68" i="3"/>
  <c r="N68" i="3"/>
  <c r="M100" i="3"/>
  <c r="N100" i="3"/>
  <c r="N2" i="3"/>
  <c r="M2" i="3"/>
  <c r="L120" i="3"/>
  <c r="M14" i="3"/>
  <c r="N14" i="3"/>
  <c r="M18" i="3"/>
  <c r="N18" i="3"/>
  <c r="M30" i="3"/>
  <c r="N30" i="3"/>
  <c r="M66" i="3"/>
  <c r="N66" i="3"/>
  <c r="M70" i="3"/>
  <c r="N70" i="3"/>
  <c r="M82" i="3"/>
  <c r="N82" i="3"/>
  <c r="M98" i="3"/>
  <c r="N98" i="3"/>
  <c r="M102" i="3"/>
  <c r="N102" i="3"/>
  <c r="M114" i="3"/>
  <c r="N114" i="3"/>
  <c r="M31" i="3"/>
  <c r="N31" i="3"/>
  <c r="M47" i="3"/>
  <c r="N47" i="3"/>
  <c r="M67" i="3"/>
  <c r="N67" i="3"/>
  <c r="M71" i="3"/>
  <c r="N71" i="3"/>
  <c r="M91" i="3"/>
  <c r="N91" i="3"/>
  <c r="M95" i="3"/>
  <c r="N95" i="3"/>
  <c r="M6" i="3"/>
  <c r="N6" i="3"/>
  <c r="M10" i="3"/>
  <c r="N10" i="3"/>
  <c r="M22" i="3"/>
  <c r="N22" i="3"/>
  <c r="M26" i="3"/>
  <c r="N26" i="3"/>
  <c r="M42" i="3"/>
  <c r="N42" i="3"/>
  <c r="M60" i="3"/>
  <c r="N60" i="3"/>
  <c r="M74" i="3"/>
  <c r="N74" i="3"/>
  <c r="M78" i="3"/>
  <c r="N78" i="3"/>
  <c r="M94" i="3"/>
  <c r="N94" i="3"/>
  <c r="M106" i="3"/>
  <c r="N106" i="3"/>
  <c r="M110" i="3"/>
  <c r="N110" i="3"/>
  <c r="M23" i="3"/>
  <c r="N23" i="3"/>
  <c r="M35" i="3"/>
  <c r="N35" i="3"/>
  <c r="M39" i="3"/>
  <c r="N39" i="3"/>
  <c r="M51" i="3"/>
  <c r="N51" i="3"/>
  <c r="M55" i="3"/>
  <c r="N55" i="3"/>
  <c r="M111" i="3"/>
  <c r="N111" i="3"/>
  <c r="M16" i="3"/>
  <c r="N16" i="3"/>
  <c r="M40" i="3"/>
  <c r="N40" i="3"/>
  <c r="M72" i="3"/>
  <c r="N72" i="3"/>
  <c r="M5" i="3"/>
  <c r="N5" i="3"/>
  <c r="M17" i="3"/>
  <c r="N17" i="3"/>
  <c r="M33" i="3"/>
  <c r="N33" i="3"/>
  <c r="M49" i="3"/>
  <c r="N49" i="3"/>
  <c r="M69" i="3"/>
  <c r="N69" i="3"/>
  <c r="M85" i="3"/>
  <c r="N85" i="3"/>
  <c r="M89" i="3"/>
  <c r="N89" i="3"/>
  <c r="M101" i="3"/>
  <c r="N101" i="3"/>
  <c r="M117" i="3"/>
  <c r="N117" i="3"/>
  <c r="M63" i="3"/>
  <c r="N63" i="3"/>
  <c r="M99" i="3"/>
  <c r="N99" i="3"/>
  <c r="M107" i="3"/>
  <c r="N107" i="3"/>
  <c r="M32" i="3"/>
  <c r="N32" i="3"/>
  <c r="M76" i="3"/>
  <c r="N76" i="3"/>
  <c r="M108" i="3"/>
  <c r="N108" i="3"/>
  <c r="M115" i="3"/>
  <c r="N115" i="3"/>
  <c r="M4" i="3"/>
  <c r="N4" i="3"/>
  <c r="M28" i="3"/>
  <c r="N28" i="3"/>
  <c r="M56" i="3"/>
  <c r="N56" i="3"/>
  <c r="M88" i="3"/>
  <c r="N88" i="3"/>
  <c r="M9" i="3"/>
  <c r="N9" i="3"/>
  <c r="M13" i="3"/>
  <c r="N13" i="3"/>
  <c r="M25" i="3"/>
  <c r="N25" i="3"/>
  <c r="M41" i="3"/>
  <c r="N41" i="3"/>
  <c r="M77" i="3"/>
  <c r="N77" i="3"/>
  <c r="M81" i="3"/>
  <c r="N81" i="3"/>
  <c r="M93" i="3"/>
  <c r="N93" i="3"/>
  <c r="M109" i="3"/>
  <c r="N109" i="3"/>
  <c r="M87" i="3"/>
  <c r="N87" i="3"/>
  <c r="M119" i="3"/>
  <c r="N119" i="3"/>
  <c r="M12" i="3"/>
  <c r="N12" i="3"/>
  <c r="M52" i="3"/>
  <c r="N52" i="3"/>
  <c r="M92" i="3"/>
  <c r="N92" i="3"/>
  <c r="M46" i="3"/>
  <c r="N46" i="3"/>
  <c r="M7" i="3"/>
  <c r="N7" i="3"/>
  <c r="M11" i="3"/>
  <c r="N11" i="3"/>
  <c r="M27" i="3"/>
  <c r="N27" i="3"/>
  <c r="M43" i="3"/>
  <c r="N43" i="3"/>
  <c r="M83" i="3"/>
  <c r="N83" i="3"/>
  <c r="M24" i="3"/>
  <c r="N24" i="3"/>
  <c r="M48" i="3"/>
  <c r="N48" i="3"/>
  <c r="M80" i="3"/>
  <c r="N80" i="3"/>
  <c r="M104" i="3"/>
  <c r="N104" i="3"/>
  <c r="M112" i="3"/>
  <c r="N112" i="3"/>
  <c r="M21" i="3"/>
  <c r="N21" i="3"/>
  <c r="M37" i="3"/>
  <c r="N37" i="3"/>
  <c r="M53" i="3"/>
  <c r="N53" i="3"/>
  <c r="M57" i="3"/>
  <c r="N57" i="3"/>
  <c r="M73" i="3"/>
  <c r="N73" i="3"/>
  <c r="M105" i="3"/>
  <c r="N105" i="3"/>
  <c r="M75" i="3"/>
  <c r="N75" i="3"/>
  <c r="J120" i="3"/>
  <c r="M44" i="3"/>
  <c r="N44" i="3"/>
  <c r="M84" i="3"/>
  <c r="N84" i="3"/>
  <c r="M116" i="3"/>
  <c r="N116" i="3"/>
  <c r="M120" i="3" l="1"/>
  <c r="N120" i="3"/>
</calcChain>
</file>

<file path=xl/sharedStrings.xml><?xml version="1.0" encoding="utf-8"?>
<sst xmlns="http://schemas.openxmlformats.org/spreadsheetml/2006/main" count="673" uniqueCount="391">
  <si>
    <t>Category</t>
  </si>
  <si>
    <t>Class</t>
  </si>
  <si>
    <t>Material</t>
  </si>
  <si>
    <t>Style Long Description</t>
  </si>
  <si>
    <t>Tory Color Print Name</t>
  </si>
  <si>
    <t>0</t>
  </si>
  <si>
    <t>00</t>
  </si>
  <si>
    <t>10</t>
  </si>
  <si>
    <t>10.5</t>
  </si>
  <si>
    <t>11</t>
  </si>
  <si>
    <t>12</t>
  </si>
  <si>
    <t>14</t>
  </si>
  <si>
    <t>2</t>
  </si>
  <si>
    <t>4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</si>
  <si>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</si>
  <si>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</si>
  <si>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</si>
  <si>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</si>
  <si>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</si>
  <si>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</si>
  <si>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</si>
  <si>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</si>
  <si>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</si>
  <si>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</si>
  <si>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L</t>
  </si>
  <si>
    <t>M</t>
  </si>
  <si>
    <t>OS</t>
  </si>
  <si>
    <t>S</t>
  </si>
  <si>
    <t>XL</t>
  </si>
  <si>
    <t>XS</t>
  </si>
  <si>
    <t>Grand Total</t>
  </si>
  <si>
    <t>Handbags</t>
  </si>
  <si>
    <t>Backpacks</t>
  </si>
  <si>
    <t>55220-001</t>
  </si>
  <si>
    <t>KIRA CHEVRON ZIP-AROUND BACKPACK</t>
  </si>
  <si>
    <t>Black</t>
  </si>
  <si>
    <t>58040-969</t>
  </si>
  <si>
    <t>PERRY NYLON PRINTED ZIP BACKPACK</t>
  </si>
  <si>
    <t>GEMINI MULTI STRIPE</t>
  </si>
  <si>
    <t>58104-291</t>
  </si>
  <si>
    <t>JESSA FLAP BACKPACK</t>
  </si>
  <si>
    <t>GEMINI JACQUARD SMALL</t>
  </si>
  <si>
    <t>Clutches</t>
  </si>
  <si>
    <t>56237-104</t>
  </si>
  <si>
    <t>MILLER FRINGE CLUTCH</t>
  </si>
  <si>
    <t>Natural / New Ivory</t>
  </si>
  <si>
    <t>56267-107</t>
  </si>
  <si>
    <t>MILLER CLUTCH</t>
  </si>
  <si>
    <t>Birch</t>
  </si>
  <si>
    <t>56267-616</t>
  </si>
  <si>
    <t>Port</t>
  </si>
  <si>
    <t>59555-960</t>
  </si>
  <si>
    <t>LEE RADZIWILL EEL PATCHWORK SHOULDER BAG</t>
  </si>
  <si>
    <t>MULTI</t>
  </si>
  <si>
    <t>59681-227</t>
  </si>
  <si>
    <t>LEE RADZIWILL EEL SHOULDER BAG</t>
  </si>
  <si>
    <t>Mesa</t>
  </si>
  <si>
    <t>Crossbody Bags</t>
  </si>
  <si>
    <t>MCGRAW FOLD-OVER CROSSBODY</t>
  </si>
  <si>
    <t>53163-288</t>
  </si>
  <si>
    <t>Devon Sand</t>
  </si>
  <si>
    <t>53163-963</t>
  </si>
  <si>
    <t>Silver Maple</t>
  </si>
  <si>
    <t>53236-363</t>
  </si>
  <si>
    <t>MILLER STRAW CROSSBODY</t>
  </si>
  <si>
    <t>Watercress</t>
  </si>
  <si>
    <t>54653-001</t>
  </si>
  <si>
    <t>ROBINSON SMALL TOP-HANDLE SATCHEL</t>
  </si>
  <si>
    <t>56378-981</t>
  </si>
  <si>
    <t>MILLER STRIPE BUCKET BAG</t>
  </si>
  <si>
    <t>MILLER STRIPE</t>
  </si>
  <si>
    <t>56448-332</t>
  </si>
  <si>
    <t>KIRA EXOTIC CROSSBODY</t>
  </si>
  <si>
    <t>Malachite / Dark Caramel</t>
  </si>
  <si>
    <t>58044-694</t>
  </si>
  <si>
    <t>PERRY NYLON CROSSBODY</t>
  </si>
  <si>
    <t>Bright Pink</t>
  </si>
  <si>
    <t>58094-238</t>
  </si>
  <si>
    <t>KIRA CHEVRON CROSSBODY</t>
  </si>
  <si>
    <t>Toasted Pecan</t>
  </si>
  <si>
    <t>58392-611</t>
  </si>
  <si>
    <t>PERRY FLAP CROSSBODY</t>
  </si>
  <si>
    <t>Red Apple</t>
  </si>
  <si>
    <t>58438-228</t>
  </si>
  <si>
    <t>MCGRAW CALF HAIR CAMERA BAG</t>
  </si>
  <si>
    <t>Amarena / Natural</t>
  </si>
  <si>
    <t>Hobos</t>
  </si>
  <si>
    <t>55167-228</t>
  </si>
  <si>
    <t>MCGRAW CALF HAIR HOBO</t>
  </si>
  <si>
    <t>56457-001</t>
  </si>
  <si>
    <t>KIRA MIXED-MATERIALS HOBO</t>
  </si>
  <si>
    <t>58397-611</t>
  </si>
  <si>
    <t>PERRY HOBO</t>
  </si>
  <si>
    <t>58445-023</t>
  </si>
  <si>
    <t>CAROLINE SHEARLING HOBO</t>
  </si>
  <si>
    <t>Cocoon</t>
  </si>
  <si>
    <t>61179-616</t>
  </si>
  <si>
    <t>MILLER METAL HOBO</t>
  </si>
  <si>
    <t>61575-909</t>
  </si>
  <si>
    <t>CAROLINE HOBO</t>
  </si>
  <si>
    <t>Moose</t>
  </si>
  <si>
    <t>Satchels</t>
  </si>
  <si>
    <t>42355-001</t>
  </si>
  <si>
    <t>SAWYER EMBELLISHED SATCHEL</t>
  </si>
  <si>
    <t>55009-707</t>
  </si>
  <si>
    <t>LEE RADZIWILL LARGE BAG</t>
  </si>
  <si>
    <t>Daylily</t>
  </si>
  <si>
    <t>55458-888</t>
  </si>
  <si>
    <t>LEE RADZIWILL CALF HAIR SMALL BAG</t>
  </si>
  <si>
    <t>Black / Natural</t>
  </si>
  <si>
    <t>56600-001</t>
  </si>
  <si>
    <t>ROBINSON TRIPLE-COMPARTMENT TOTE</t>
  </si>
  <si>
    <t>58023-812</t>
  </si>
  <si>
    <t>PERRY SATCHEL</t>
  </si>
  <si>
    <t>Canyon Orange</t>
  </si>
  <si>
    <t>59662-275</t>
  </si>
  <si>
    <t>LEE RADZIWILL EEL COLOR-BLOCK LARGE BAG</t>
  </si>
  <si>
    <t>Beechwood</t>
  </si>
  <si>
    <t>Shoulder Bags</t>
  </si>
  <si>
    <t>46333-107</t>
  </si>
  <si>
    <t>ROBINSON CONVERTIBLE SHOULDER BAG</t>
  </si>
  <si>
    <t>Birch / Shell Pink</t>
  </si>
  <si>
    <t>52311-001</t>
  </si>
  <si>
    <t>FLEMING MINI STUD CONVERTIBLE SHOULDER BAG</t>
  </si>
  <si>
    <t>52956-116</t>
  </si>
  <si>
    <t>ROBINSON MIXED MATERIAL PATENT CONVERTIBLE SHOULDER BAG</t>
  </si>
  <si>
    <t>Inside the Box</t>
  </si>
  <si>
    <t>54654-235</t>
  </si>
  <si>
    <t>Tramonto</t>
  </si>
  <si>
    <t>56277-001</t>
  </si>
  <si>
    <t>FLEMING MINI STUD VELVET SMALL SHOULDER BAG</t>
  </si>
  <si>
    <t>56707-625</t>
  </si>
  <si>
    <t>Blood Red / Midnight</t>
  </si>
  <si>
    <t>61301-001</t>
  </si>
  <si>
    <t>KIRA MIXED-MATERIALS EMBELLISHED SHOULDER BAG</t>
  </si>
  <si>
    <t>Totes</t>
  </si>
  <si>
    <t>50778-679</t>
  </si>
  <si>
    <t>RORY PRINTED TOTE</t>
  </si>
  <si>
    <t>MULTI HAPPY TIMES</t>
  </si>
  <si>
    <t>56692-332</t>
  </si>
  <si>
    <t>PERRY NYLON COLOR-BLOCK OVERSIZED TOTE</t>
  </si>
  <si>
    <t>Grape Leaf</t>
  </si>
  <si>
    <t>57254-270</t>
  </si>
  <si>
    <t>ROBINSWAY TOTE</t>
  </si>
  <si>
    <t>Natural</t>
  </si>
  <si>
    <t>Jewelry</t>
  </si>
  <si>
    <t>Bracelets</t>
  </si>
  <si>
    <t>42456-678</t>
  </si>
  <si>
    <t>CRYSTAL EMBELLISHED DOUBLE-WRAP BRACELET</t>
  </si>
  <si>
    <t>WARM BLUSH / HEMATITE</t>
  </si>
  <si>
    <t>44137-238</t>
  </si>
  <si>
    <t>CRAZY CHARMS DOUBLE-WRAP BRACELET</t>
  </si>
  <si>
    <t>VACHETTA / TORY GOLD</t>
  </si>
  <si>
    <t>48005-720</t>
  </si>
  <si>
    <t>MILLER RESIN CUFF</t>
  </si>
  <si>
    <t>Tory Gold / Red Tortoise</t>
  </si>
  <si>
    <t>SILVER</t>
  </si>
  <si>
    <t>Earrings</t>
  </si>
  <si>
    <t>44139-950</t>
  </si>
  <si>
    <t>CRAZY CHARMS STATEMENT EARRING</t>
  </si>
  <si>
    <t>44867-106</t>
  </si>
  <si>
    <t>BEADED SHELL STATEMENT EARRING</t>
  </si>
  <si>
    <t>NEW IVORY / IVORY</t>
  </si>
  <si>
    <t>45379-745</t>
  </si>
  <si>
    <t>EPOXY MOBILE EARRING</t>
  </si>
  <si>
    <t>PINK / ORANGE / VINTAGE GOLD</t>
  </si>
  <si>
    <t>45459-496</t>
  </si>
  <si>
    <t>STACKED LOGO STUD EARRING</t>
  </si>
  <si>
    <t>TORY NAVY / FRESH MELON</t>
  </si>
  <si>
    <t>HEART CLIP-ON EARRING</t>
  </si>
  <si>
    <t>60718-600</t>
  </si>
  <si>
    <t>Brass / Red / Papaya</t>
  </si>
  <si>
    <t>Shoes</t>
  </si>
  <si>
    <t>Black / Black</t>
  </si>
  <si>
    <t>Boots</t>
  </si>
  <si>
    <t>50575-100</t>
  </si>
  <si>
    <t>GEORGINA 80MM ANKLE BOOTIE</t>
  </si>
  <si>
    <t>White</t>
  </si>
  <si>
    <t>50575-430</t>
  </si>
  <si>
    <t>NAVY LEE</t>
  </si>
  <si>
    <t>50986-006</t>
  </si>
  <si>
    <t>GEORGINA 80MM STUD ANKLE BOOTIE</t>
  </si>
  <si>
    <t>PERFECT BLACK</t>
  </si>
  <si>
    <t>57682-278</t>
  </si>
  <si>
    <t>GEMINI LINK PLATFORM HIKING BOOT</t>
  </si>
  <si>
    <t>Dulce De Leche / New Moon</t>
  </si>
  <si>
    <t>Espadrilles</t>
  </si>
  <si>
    <t>42949-017</t>
  </si>
  <si>
    <t>HEATHER 40MM WEDGE ESPADRILLE</t>
  </si>
  <si>
    <t>Roccia (Natural)</t>
  </si>
  <si>
    <t>46765-672</t>
  </si>
  <si>
    <t>CECILY EMBELLISHED ESPADRILLE</t>
  </si>
  <si>
    <t>OCTAGON SQ / Vivid Orange</t>
  </si>
  <si>
    <t>PERFECT NAVY</t>
  </si>
  <si>
    <t>47640-265</t>
  </si>
  <si>
    <t>LILY PLATFORM ESPADRILLE</t>
  </si>
  <si>
    <t>Natural / Multi</t>
  </si>
  <si>
    <t>50523-492</t>
  </si>
  <si>
    <t>COLOR BLOCK FLAT ESPADRILLE</t>
  </si>
  <si>
    <t>WILD PANSY / PERFECT NAVY</t>
  </si>
  <si>
    <t>53734-961</t>
  </si>
  <si>
    <t>FRIEDA 100MM ESPADRILLE</t>
  </si>
  <si>
    <t>BLUSH STRIPE / Tan</t>
  </si>
  <si>
    <t>Flats</t>
  </si>
  <si>
    <t>BLACK / MULTI</t>
  </si>
  <si>
    <t>PERFECT BLACK / PERFECT BLACK</t>
  </si>
  <si>
    <t>GIGI 20MM POINTY TOE FLAT</t>
  </si>
  <si>
    <t>57228-017</t>
  </si>
  <si>
    <t>PERFECT BLACK / Midnight</t>
  </si>
  <si>
    <t>60179-713</t>
  </si>
  <si>
    <t>JESSA 25MM LOAFER</t>
  </si>
  <si>
    <t>GOLD CREST ROCCIA / Fern Canyon</t>
  </si>
  <si>
    <t>60316-565</t>
  </si>
  <si>
    <t>Black Cherry / BRIGHT LAVA</t>
  </si>
  <si>
    <t>Flip Flops</t>
  </si>
  <si>
    <t>11748-009</t>
  </si>
  <si>
    <t>WEDGE THIN FLIP FLOP</t>
  </si>
  <si>
    <t>BLACK/BLACK</t>
  </si>
  <si>
    <t>38959-300</t>
  </si>
  <si>
    <t>PRINTED THIN FLIP FLOP</t>
  </si>
  <si>
    <t>MINT EARLY BIRD</t>
  </si>
  <si>
    <t>46006-461</t>
  </si>
  <si>
    <t>CUT-OUT WEDGE FLIP FLOP</t>
  </si>
  <si>
    <t>MONTAUK NAVY / NAVY HAPPY TIMES</t>
  </si>
  <si>
    <t>Pumps</t>
  </si>
  <si>
    <t>32604-654</t>
  </si>
  <si>
    <t>ELIZABETH 65MM PUMP</t>
  </si>
  <si>
    <t>SEA SHELL PINK</t>
  </si>
  <si>
    <t>42926-041</t>
  </si>
  <si>
    <t>THERESE 65MM PUMP</t>
  </si>
  <si>
    <t>DUST STORM</t>
  </si>
  <si>
    <t>43801-610</t>
  </si>
  <si>
    <t>JOSEPHINE 75MM PUMP</t>
  </si>
  <si>
    <t>Bordeaux / Multi</t>
  </si>
  <si>
    <t>43801-890</t>
  </si>
  <si>
    <t>51563-654</t>
  </si>
  <si>
    <t>ROSALIND 65MM PUMP</t>
  </si>
  <si>
    <t>55496-004</t>
  </si>
  <si>
    <t>PENELOPE 65MM CAP-TOE SLINGBACK PUMP</t>
  </si>
  <si>
    <t>55549-004</t>
  </si>
  <si>
    <t>PENELOPE 85MM CAP-TOE PUMP</t>
  </si>
  <si>
    <t>60515-565</t>
  </si>
  <si>
    <t>GIGI 55MM POINTY TOE PUMP</t>
  </si>
  <si>
    <t>60930-027</t>
  </si>
  <si>
    <t>MADISON 100MM MARY-JANE PUMP</t>
  </si>
  <si>
    <t>SILVER / GOLD</t>
  </si>
  <si>
    <t>Sandals</t>
  </si>
  <si>
    <t>MILLER</t>
  </si>
  <si>
    <t>46044-001</t>
  </si>
  <si>
    <t>TATIANA 45MM SLIDE</t>
  </si>
  <si>
    <t>46244-043</t>
  </si>
  <si>
    <t>CARTER SLIDE</t>
  </si>
  <si>
    <t>PERFECT BLACK / SILVER</t>
  </si>
  <si>
    <t>46244-661</t>
  </si>
  <si>
    <t>Rose Gold / Perfect Blush</t>
  </si>
  <si>
    <t>46249-022</t>
  </si>
  <si>
    <t>LOGAN SLIDE</t>
  </si>
  <si>
    <t>Gray Blue / PERFECT NAVY</t>
  </si>
  <si>
    <t>46249-662</t>
  </si>
  <si>
    <t>Rose / NATURAL VACHETTA</t>
  </si>
  <si>
    <t>46250-662</t>
  </si>
  <si>
    <t>LOGAN 45MM SLIDE</t>
  </si>
  <si>
    <t>46516-257</t>
  </si>
  <si>
    <t>ISLE ANKLE-STRAP SANDAL</t>
  </si>
  <si>
    <t>Multi Color / NATURAL VACHETTA / NATURAL</t>
  </si>
  <si>
    <t>46914-809</t>
  </si>
  <si>
    <t>PATOS DISK SANDAL</t>
  </si>
  <si>
    <t>Poppy Orange / Gold</t>
  </si>
  <si>
    <t>46931-101</t>
  </si>
  <si>
    <t>LINA PADDED SLIDE</t>
  </si>
  <si>
    <t>Ivory/Black</t>
  </si>
  <si>
    <t>47120-261</t>
  </si>
  <si>
    <t>BLAKE ANKLE-STRAP SANDAL</t>
  </si>
  <si>
    <t>NATURAL VACHETTA / SILVER</t>
  </si>
  <si>
    <t>47126-100</t>
  </si>
  <si>
    <t>SIENNA FLAT SLIDE</t>
  </si>
  <si>
    <t>47126-260</t>
  </si>
  <si>
    <t>NATURAL VACHETTA / Multi</t>
  </si>
  <si>
    <t>47126-430</t>
  </si>
  <si>
    <t>47518-508</t>
  </si>
  <si>
    <t>DELANEY 75MM SANDAL</t>
  </si>
  <si>
    <t>MALBEC / Rose Gold</t>
  </si>
  <si>
    <t>47766-650</t>
  </si>
  <si>
    <t>ANNETTE 45MM MULE</t>
  </si>
  <si>
    <t>PINK SUGAR ABBEY FLORAL / Multi Color</t>
  </si>
  <si>
    <t>48214-448</t>
  </si>
  <si>
    <t>ANNABELLE BOW SLIDE</t>
  </si>
  <si>
    <t>DENIM CHAMBRAY</t>
  </si>
  <si>
    <t>48430-210</t>
  </si>
  <si>
    <t>DELANEY EMBELLISHED FLAT SANDAL</t>
  </si>
  <si>
    <t>Tan / Tan</t>
  </si>
  <si>
    <t>ANGELICA 20MM ANKLE-WRAP MULE</t>
  </si>
  <si>
    <t>49761-010</t>
  </si>
  <si>
    <t>ELODIE 105MM ANKLE-STRAP SANDAL</t>
  </si>
  <si>
    <t>Hematite / PERFECT BLACK</t>
  </si>
  <si>
    <t>49761-699</t>
  </si>
  <si>
    <t>Rose / Goan Sand</t>
  </si>
  <si>
    <t>49771-267</t>
  </si>
  <si>
    <t>BRANNAN SHEARLING SANDAL</t>
  </si>
  <si>
    <t>NATURAL VACHETTA</t>
  </si>
  <si>
    <t>50051-430</t>
  </si>
  <si>
    <t>CELIA TWO-BAND SANDAL</t>
  </si>
  <si>
    <t>50051-633</t>
  </si>
  <si>
    <t>IMPERIAL GARNET</t>
  </si>
  <si>
    <t>50511-004</t>
  </si>
  <si>
    <t>51652-632</t>
  </si>
  <si>
    <t>LOGAN 85MM SANDAL</t>
  </si>
  <si>
    <t>NEW CLARET / NEW CLARET</t>
  </si>
  <si>
    <t>53692-004</t>
  </si>
  <si>
    <t>PATOS COIN THONG SANDAL</t>
  </si>
  <si>
    <t>54898-203</t>
  </si>
  <si>
    <t>ADRIEN TWO BAND SLIDE</t>
  </si>
  <si>
    <t>ROCKY RIVER / GUNMETAL</t>
  </si>
  <si>
    <t>55056-118</t>
  </si>
  <si>
    <t>RAVELLO STUDDED ANKLE-WRAP SANDAL</t>
  </si>
  <si>
    <t>PERFECT IVORY</t>
  </si>
  <si>
    <t>57284-200</t>
  </si>
  <si>
    <t>BROWN</t>
  </si>
  <si>
    <t>57284-406</t>
  </si>
  <si>
    <t>BLUE YONDER</t>
  </si>
  <si>
    <t>60568-334</t>
  </si>
  <si>
    <t>METAL MILLER</t>
  </si>
  <si>
    <t>LECCIO ROCCIA / GOLD</t>
  </si>
  <si>
    <t>Crazy Pink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</si>
  <si>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</si>
  <si>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</si>
  <si>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</si>
  <si>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</si>
  <si>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</si>
  <si>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</si>
  <si>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</si>
  <si>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</si>
  <si>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</si>
  <si>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M/L</t>
  </si>
  <si>
    <t>XS/S</t>
  </si>
  <si>
    <t>XXS</t>
  </si>
  <si>
    <t>64473-969</t>
  </si>
  <si>
    <t>MILLER CLEAR PRINTED CROSSBODY</t>
  </si>
  <si>
    <t>BON VOYAGE</t>
  </si>
  <si>
    <t>58023-909</t>
  </si>
  <si>
    <t>61169-678</t>
  </si>
  <si>
    <t>PERRY SMALL SATCHEL</t>
  </si>
  <si>
    <t>62080-270</t>
  </si>
  <si>
    <t>LEE RADZIWILL CANVAS RAINCOAT SMALL BAG</t>
  </si>
  <si>
    <t>Natural / Black</t>
  </si>
  <si>
    <t>62080-292</t>
  </si>
  <si>
    <t>Natural / BRILLIANT RED</t>
  </si>
  <si>
    <t>64512-457</t>
  </si>
  <si>
    <t>LEE RADZIWILL RAINCOAT SMALL BAG</t>
  </si>
  <si>
    <t>Bluewood</t>
  </si>
  <si>
    <t>60994-040</t>
  </si>
  <si>
    <t>ELLA METALLIC MINI PUFFER TOTE</t>
  </si>
  <si>
    <t>61683-701</t>
  </si>
  <si>
    <t>KIRA ENAMEL SLIDER BRACELET</t>
  </si>
  <si>
    <t>Tory Gold / CRAZY PINK</t>
  </si>
  <si>
    <t>61397-006</t>
  </si>
  <si>
    <t>CRYSTAL BUCKLE 65MM BOOTIE</t>
  </si>
  <si>
    <t>62113-209</t>
  </si>
  <si>
    <t>KIRA 70MM BOOTIE</t>
  </si>
  <si>
    <t>SIERRA ALMOND / SIERRA ALMOND</t>
  </si>
  <si>
    <t>57224-017</t>
  </si>
  <si>
    <t>GIGI 55MM SANDAL</t>
  </si>
  <si>
    <t>64748-215</t>
  </si>
  <si>
    <t>PATOS DISK 45MM EMBELLISHED SANDAL</t>
  </si>
  <si>
    <t>Dulce De Leche</t>
  </si>
  <si>
    <t>Europe Wholesale EUR</t>
  </si>
  <si>
    <t>44238-009</t>
  </si>
  <si>
    <t>44238-632</t>
  </si>
  <si>
    <t>SHELBY 50MM BOOTIE</t>
  </si>
  <si>
    <t>NEW CLARET</t>
  </si>
  <si>
    <t>ROCCIA / PERFECT BLACK</t>
  </si>
  <si>
    <t>JESSA 55MM BOOTIE</t>
  </si>
  <si>
    <t>51523-012</t>
  </si>
  <si>
    <t>52810-004</t>
  </si>
  <si>
    <t>Europe Retail Price EUR</t>
  </si>
  <si>
    <t>Totale complessivo</t>
  </si>
  <si>
    <t>Handbags Totale</t>
  </si>
  <si>
    <t>Jewelry Totale</t>
  </si>
  <si>
    <t>Shoes Totale</t>
  </si>
  <si>
    <t>Offer Price EUR</t>
  </si>
  <si>
    <t>Wholesale Value EUR</t>
  </si>
  <si>
    <t>Retail Value EUR</t>
  </si>
  <si>
    <t>Offer Value EUR</t>
  </si>
  <si>
    <t>% on Whlse</t>
  </si>
  <si>
    <t>% on Retail</t>
  </si>
  <si>
    <t>Valori</t>
  </si>
  <si>
    <t xml:space="preserve"> Grand Total</t>
  </si>
  <si>
    <t xml:space="preserve"> Wholesale Value EUR</t>
  </si>
  <si>
    <t xml:space="preserve"> Retail Value EUR</t>
  </si>
  <si>
    <t xml:space="preserve"> Offer Value EUR</t>
  </si>
  <si>
    <t>Weight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</si>
</sst>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_);_([$€-2]\ * \(#,##0\);_([$€-2]\ * &quot;-&quot;??_);_(@_)"/>
    <numFmt numFmtId="165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9" fontId="0" fillId="0" borderId="1" xfId="1" applyFont="1" applyBorder="1" applyAlignment="1">
      <alignment horizontal="center" vertical="center"/>
    </xf>
    <xf numFmtId="9" fontId="1" fillId="4" borderId="0" xfId="1" applyFont="1" applyFill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5" fontId="0" fillId="0" borderId="0" xfId="0" applyNumberFormat="1"/>
    <xf numFmtId="0" fontId="0" fillId="4" borderId="0" xfId="0" applyFill="1"/>
    <xf numFmtId="0" fontId="0" fillId="4" borderId="0" xfId="0" applyNumberFormat="1" applyFill="1"/>
    <xf numFmtId="165" fontId="0" fillId="4" borderId="0" xfId="0" applyNumberFormat="1" applyFill="1"/>
    <xf numFmtId="9" fontId="0" fillId="0" borderId="0" xfId="1" applyFont="1"/>
  </cellXfs>
  <cellStyles count="2">
    <cellStyle name="Normal" xfId="0" builtinId="0"/>
    <cellStyle name="Percent" xfId="1" builtinId="5"/>
  </cellStyles>
  <dxfs count="9"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numFmt numFmtId="165" formatCode="&quot;€&quot;\ #,##0.00"/>
    </dxf>
    <dxf>
      <numFmt numFmtId="165" formatCode="&quot;€&quot;\ #,##0.00"/>
    </dxf>
    <dxf>
      <numFmt numFmtId="165" formatCode="&quot;€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jpe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jpe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489" Type="http://schemas.openxmlformats.org/officeDocument/2006/relationships/image" Target="../media/image489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25" Type="http://schemas.openxmlformats.org/officeDocument/2006/relationships/image" Target="../media/image525.jpe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526" Type="http://schemas.openxmlformats.org/officeDocument/2006/relationships/image" Target="../media/image52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516" Type="http://schemas.openxmlformats.org/officeDocument/2006/relationships/image" Target="../media/image51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506" Type="http://schemas.openxmlformats.org/officeDocument/2006/relationships/image" Target="../media/image50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517" Type="http://schemas.openxmlformats.org/officeDocument/2006/relationships/image" Target="../media/image517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518" Type="http://schemas.openxmlformats.org/officeDocument/2006/relationships/image" Target="../media/image518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6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5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4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2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1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0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67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4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3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1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0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7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-1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96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25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53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11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39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-1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68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97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25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54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-1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83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11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40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69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26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54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83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12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40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25</xdr:row>
      <xdr:rowOff>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69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98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27</xdr:row>
      <xdr:rowOff>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26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28</xdr:row>
      <xdr:rowOff>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55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29</xdr:row>
      <xdr:rowOff>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84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12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41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32</xdr:row>
      <xdr:rowOff>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70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98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27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56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35</xdr:row>
      <xdr:rowOff>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84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0</xdr:colOff>
      <xdr:row>36</xdr:row>
      <xdr:rowOff>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13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42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70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-1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99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-1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27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56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85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13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42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271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43</xdr:row>
      <xdr:rowOff>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99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28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57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785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14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43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71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00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29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57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6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15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43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072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00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29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58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86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15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844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472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01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30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58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87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16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244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73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130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59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88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016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45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273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02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59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88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417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45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74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03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31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560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189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17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446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75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03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332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61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89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218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46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75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104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32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361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1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90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1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618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247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1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876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1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504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133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</xdr:col>
      <xdr:colOff>0</xdr:colOff>
      <xdr:row>55</xdr:row>
      <xdr:rowOff>1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62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1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390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019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648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276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05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534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162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791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419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048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677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05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34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563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91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20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449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077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706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335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963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592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221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849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78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107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35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364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992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621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250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878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136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764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393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022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50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279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908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536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165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94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422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051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680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308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937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565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194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823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451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080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709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337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595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23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852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481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09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738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367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995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624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253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881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510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138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767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396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024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653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282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910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539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796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425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054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682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311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940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568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197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826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454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083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711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340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969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597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226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855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483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112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741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369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998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627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255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884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513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141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770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399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027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656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284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913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542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170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799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428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056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685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314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2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571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200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828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457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086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714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343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972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00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229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57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486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743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001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258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887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515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144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773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401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030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59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287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916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545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173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802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30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059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688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316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45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574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202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831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460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088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17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346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974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603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232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860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89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118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746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375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003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632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261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889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147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775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404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033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661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290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919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547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176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805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433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062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691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319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948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576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205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834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60</xdr:row>
      <xdr:rowOff>1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462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091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720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348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977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606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234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1</xdr:col>
      <xdr:colOff>0</xdr:colOff>
      <xdr:row>65</xdr:row>
      <xdr:rowOff>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863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1</xdr:col>
      <xdr:colOff>0</xdr:colOff>
      <xdr:row>66</xdr:row>
      <xdr:rowOff>-1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492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120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749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378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006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635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264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892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521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407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035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4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70</xdr:row>
      <xdr:rowOff>-1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550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70</xdr:row>
      <xdr:rowOff>-1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179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70</xdr:row>
      <xdr:rowOff>-1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807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436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1</xdr:col>
      <xdr:colOff>0</xdr:colOff>
      <xdr:row>72</xdr:row>
      <xdr:rowOff>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065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693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322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951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579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208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837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465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094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722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51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-1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980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-1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608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-1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237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-1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866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-1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494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-1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123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1</xdr:col>
      <xdr:colOff>0</xdr:colOff>
      <xdr:row>75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752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380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009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38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266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895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524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152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781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410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038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667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295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924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553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181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810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439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067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696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325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1</xdr:col>
      <xdr:colOff>0</xdr:colOff>
      <xdr:row>77</xdr:row>
      <xdr:rowOff>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953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1</xdr:col>
      <xdr:colOff>0</xdr:colOff>
      <xdr:row>78</xdr:row>
      <xdr:rowOff>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582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79</xdr:row>
      <xdr:rowOff>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211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79</xdr:row>
      <xdr:rowOff>1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839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79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468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</xdr:col>
      <xdr:colOff>0</xdr:colOff>
      <xdr:row>80</xdr:row>
      <xdr:rowOff>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097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1</xdr:col>
      <xdr:colOff>0</xdr:colOff>
      <xdr:row>81</xdr:row>
      <xdr:rowOff>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725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0</xdr:colOff>
      <xdr:row>82</xdr:row>
      <xdr:rowOff>-1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354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</xdr:col>
      <xdr:colOff>0</xdr:colOff>
      <xdr:row>83</xdr:row>
      <xdr:rowOff>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983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1</xdr:col>
      <xdr:colOff>0</xdr:colOff>
      <xdr:row>84</xdr:row>
      <xdr:rowOff>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611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1</xdr:col>
      <xdr:colOff>0</xdr:colOff>
      <xdr:row>85</xdr:row>
      <xdr:rowOff>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240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1</xdr:col>
      <xdr:colOff>0</xdr:colOff>
      <xdr:row>86</xdr:row>
      <xdr:rowOff>-1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868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1</xdr:col>
      <xdr:colOff>0</xdr:colOff>
      <xdr:row>87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126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754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383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012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640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269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98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526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55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84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412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041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670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298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927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556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184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813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441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070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699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327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89</xdr:row>
      <xdr:rowOff>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956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585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213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842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71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099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728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985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614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243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871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500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1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129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757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92</xdr:row>
      <xdr:rowOff>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386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1</xdr:col>
      <xdr:colOff>0</xdr:colOff>
      <xdr:row>93</xdr:row>
      <xdr:rowOff>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014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1</xdr:col>
      <xdr:colOff>0</xdr:colOff>
      <xdr:row>94</xdr:row>
      <xdr:rowOff>-1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643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1</xdr:col>
      <xdr:colOff>0</xdr:colOff>
      <xdr:row>95</xdr:row>
      <xdr:rowOff>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272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1</xdr:col>
      <xdr:colOff>0</xdr:colOff>
      <xdr:row>96</xdr:row>
      <xdr:rowOff>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900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1</xdr:col>
      <xdr:colOff>0</xdr:colOff>
      <xdr:row>97</xdr:row>
      <xdr:rowOff>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529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1</xdr:col>
      <xdr:colOff>0</xdr:colOff>
      <xdr:row>98</xdr:row>
      <xdr:rowOff>-1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7672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1</xdr:col>
      <xdr:colOff>0</xdr:colOff>
      <xdr:row>99</xdr:row>
      <xdr:rowOff>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301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1</xdr:col>
      <xdr:colOff>0</xdr:colOff>
      <xdr:row>100</xdr:row>
      <xdr:rowOff>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930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1</xdr:col>
      <xdr:colOff>0</xdr:colOff>
      <xdr:row>101</xdr:row>
      <xdr:rowOff>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9558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1</xdr:col>
      <xdr:colOff>0</xdr:colOff>
      <xdr:row>102</xdr:row>
      <xdr:rowOff>-1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187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1</xdr:col>
      <xdr:colOff>0</xdr:colOff>
      <xdr:row>103</xdr:row>
      <xdr:rowOff>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16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1</xdr:col>
      <xdr:colOff>0</xdr:colOff>
      <xdr:row>104</xdr:row>
      <xdr:rowOff>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444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1</xdr:col>
      <xdr:colOff>0</xdr:colOff>
      <xdr:row>105</xdr:row>
      <xdr:rowOff>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073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1</xdr:col>
      <xdr:colOff>0</xdr:colOff>
      <xdr:row>106</xdr:row>
      <xdr:rowOff>-1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702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1</xdr:col>
      <xdr:colOff>0</xdr:colOff>
      <xdr:row>107</xdr:row>
      <xdr:rowOff>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3330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1</xdr:col>
      <xdr:colOff>0</xdr:colOff>
      <xdr:row>108</xdr:row>
      <xdr:rowOff>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587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</xdr:col>
      <xdr:colOff>0</xdr:colOff>
      <xdr:row>109</xdr:row>
      <xdr:rowOff>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216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110</xdr:row>
      <xdr:rowOff>-1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845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1</xdr:col>
      <xdr:colOff>0</xdr:colOff>
      <xdr:row>111</xdr:row>
      <xdr:rowOff>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473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112</xdr:row>
      <xdr:rowOff>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102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1</xdr:col>
      <xdr:colOff>0</xdr:colOff>
      <xdr:row>113</xdr:row>
      <xdr:rowOff>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731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1</xdr:col>
      <xdr:colOff>0</xdr:colOff>
      <xdr:row>113</xdr:row>
      <xdr:rowOff>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359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114</xdr:row>
      <xdr:rowOff>-1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988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1</xdr:col>
      <xdr:colOff>0</xdr:colOff>
      <xdr:row>115</xdr:row>
      <xdr:rowOff>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617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116</xdr:row>
      <xdr:rowOff>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245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1</xdr:col>
      <xdr:colOff>0</xdr:colOff>
      <xdr:row>117</xdr:row>
      <xdr:rowOff>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874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118</xdr:row>
      <xdr:rowOff>-1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503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118</xdr:row>
      <xdr:rowOff>-1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131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119</xdr:row>
      <xdr:rowOff>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760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275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903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532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160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789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418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046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304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932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561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818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447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076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704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333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962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590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219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848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476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105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733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362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991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619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248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877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505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134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763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391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020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649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277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906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535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9163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9792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421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049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678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306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935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564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192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821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450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078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707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336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964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593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222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850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0479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108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251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26" name="Picture 525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879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508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137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765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394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023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51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280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909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537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166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795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423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052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681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309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938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195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824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452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081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710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9338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9967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596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224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853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482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110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739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4368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4996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625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254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882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511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1400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7686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3973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0259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6546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2832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9119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25405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1692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7978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4265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0551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6838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3124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9411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8" name="Picture 577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5697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1984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8270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945570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0084350"/>
          <a:ext cx="619125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71438</xdr:rowOff>
    </xdr:from>
    <xdr:to>
      <xdr:col>0</xdr:col>
      <xdr:colOff>609600</xdr:colOff>
      <xdr:row>60</xdr:row>
      <xdr:rowOff>595313</xdr:rowOff>
    </xdr:to>
    <xdr:pic>
      <xdr:nvPicPr>
        <xdr:cNvPr id="615" name="Picture 614" descr="?StyleNo=44238&amp;color=009&amp;shotangle=heroimage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0" y="38361938"/>
          <a:ext cx="609600" cy="523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59532</xdr:rowOff>
    </xdr:from>
    <xdr:to>
      <xdr:col>0</xdr:col>
      <xdr:colOff>609600</xdr:colOff>
      <xdr:row>61</xdr:row>
      <xdr:rowOff>583407</xdr:rowOff>
    </xdr:to>
    <xdr:pic>
      <xdr:nvPicPr>
        <xdr:cNvPr id="616" name="Picture 615" descr="?StyleNo=44238&amp;color=632&amp;shotangle=heroimage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0" y="201787126"/>
          <a:ext cx="609600" cy="523875"/>
        </a:xfrm>
        <a:prstGeom prst="rect">
          <a:avLst/>
        </a:prstGeom>
      </xdr:spPr>
    </xdr:pic>
    <xdr:clientData/>
  </xdr:twoCellAnchor>
  <xdr:twoCellAnchor>
    <xdr:from>
      <xdr:col>0</xdr:col>
      <xdr:colOff>35719</xdr:colOff>
      <xdr:row>57</xdr:row>
      <xdr:rowOff>107156</xdr:rowOff>
    </xdr:from>
    <xdr:to>
      <xdr:col>1</xdr:col>
      <xdr:colOff>26194</xdr:colOff>
      <xdr:row>58</xdr:row>
      <xdr:rowOff>-1</xdr:rowOff>
    </xdr:to>
    <xdr:pic>
      <xdr:nvPicPr>
        <xdr:cNvPr id="621" name="Picture 620" descr="?StyleNo=51523&amp;color=012&amp;shotangle=heroimage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35719" y="36504562"/>
          <a:ext cx="609600" cy="523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609600</xdr:colOff>
      <xdr:row>58</xdr:row>
      <xdr:rowOff>523875</xdr:rowOff>
    </xdr:to>
    <xdr:pic>
      <xdr:nvPicPr>
        <xdr:cNvPr id="623" name="Picture 622" descr="?StyleNo=52810&amp;color=004&amp;shotangle=heroimage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0" y="201096563"/>
          <a:ext cx="609600" cy="523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45563"/>
          <a:ext cx="619125" cy="63103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124.473006018517" createdVersion="5" refreshedVersion="5" minRefreshableVersion="3" recordCount="118">
  <cacheSource type="worksheet">
    <worksheetSource ref="B1:AZ119" sheet="TORY BURCH BY STYLE"/>
  </cacheSource>
  <cacheFields count="51">
    <cacheField name="Material" numFmtId="0">
      <sharedItems/>
    </cacheField>
    <cacheField name="Category" numFmtId="0">
      <sharedItems count="3">
        <s v="Handbags"/>
        <s v="Jewelry"/>
        <s v="Shoes"/>
      </sharedItems>
    </cacheField>
    <cacheField name="Class" numFmtId="0">
      <sharedItems count="15">
        <s v="Backpacks"/>
        <s v="Clutches"/>
        <s v="Crossbody Bags"/>
        <s v="Hobos"/>
        <s v="Satchels"/>
        <s v="Shoulder Bags"/>
        <s v="Totes"/>
        <s v="Bracelets"/>
        <s v="Earrings"/>
        <s v="Boots"/>
        <s v="Espadrilles"/>
        <s v="Flats"/>
        <s v="Flip Flops"/>
        <s v="Pumps"/>
        <s v="Sandals"/>
      </sharedItems>
    </cacheField>
    <cacheField name="Style Long Description" numFmtId="0">
      <sharedItems/>
    </cacheField>
    <cacheField name="Tory Color Print Name" numFmtId="0">
      <sharedItems/>
    </cacheField>
    <cacheField name="Europe Wholesale EUR" numFmtId="164">
      <sharedItems containsSemiMixedTypes="0" containsString="0" containsNumber="1" containsInteger="1" minValue="23" maxValue="464"/>
    </cacheField>
    <cacheField name="Europe Retail Price EUR" numFmtId="164">
      <sharedItems containsSemiMixedTypes="0" containsString="0" containsNumber="1" containsInteger="1" minValue="60" maxValue="1230"/>
    </cacheField>
    <cacheField name="Offer Price EUR" numFmtId="164">
      <sharedItems containsSemiMixedTypes="0" containsString="0" containsNumber="1" minValue="16.099999999999998" maxValue="324.79999999999995"/>
    </cacheField>
    <cacheField name="Wholesale Value EUR" numFmtId="164">
      <sharedItems containsSemiMixedTypes="0" containsString="0" containsNumber="1" containsInteger="1" minValue="32" maxValue="32890"/>
    </cacheField>
    <cacheField name="Retail Value EUR" numFmtId="164">
      <sharedItems containsSemiMixedTypes="0" containsString="0" containsNumber="1" containsInteger="1" minValue="85" maxValue="87100"/>
    </cacheField>
    <cacheField name="Offer Value EUR" numFmtId="164">
      <sharedItems containsSemiMixedTypes="0" containsString="0" containsNumber="1" minValue="22.4" maxValue="23023"/>
    </cacheField>
    <cacheField name="% on Whlse" numFmtId="9">
      <sharedItems containsSemiMixedTypes="0" containsString="0" containsNumber="1" minValue="-0.30000000000000016" maxValue="-0.29999999999999993"/>
    </cacheField>
    <cacheField name="% on Retail" numFmtId="9">
      <sharedItems containsSemiMixedTypes="0" containsString="0" containsNumber="1" minValue="-0.73750000000000004" maxValue="-0.73076923076923084"/>
    </cacheField>
    <cacheField name="Grand Total" numFmtId="0">
      <sharedItems containsSemiMixedTypes="0" containsString="0" containsNumber="1" containsInteger="1" minValue="1" maxValue="208"/>
    </cacheField>
    <cacheField name="0" numFmtId="0">
      <sharedItems containsNonDate="0" containsString="0" containsBlank="1"/>
    </cacheField>
    <cacheField name="00" numFmtId="0">
      <sharedItems containsNonDate="0" containsString="0" containsBlank="1"/>
    </cacheField>
    <cacheField name="12" numFmtId="0">
      <sharedItems containsNonDate="0" containsString="0" containsBlank="1"/>
    </cacheField>
    <cacheField name="14" numFmtId="0">
      <sharedItems containsNonDate="0" containsString="0" containsBlank="1"/>
    </cacheField>
    <cacheField name="2" numFmtId="0">
      <sharedItems containsNonDate="0" containsString="0" containsBlank="1"/>
    </cacheField>
    <cacheField name="24" numFmtId="0">
      <sharedItems containsNonDate="0" containsString="0" containsBlank="1"/>
    </cacheField>
    <cacheField name="25" numFmtId="0">
      <sharedItems containsNonDate="0" containsString="0" containsBlank="1"/>
    </cacheField>
    <cacheField name="26" numFmtId="0">
      <sharedItems containsNonDate="0" containsString="0" containsBlank="1"/>
    </cacheField>
    <cacheField name="27" numFmtId="0">
      <sharedItems containsNonDate="0" containsString="0" containsBlank="1"/>
    </cacheField>
    <cacheField name="28" numFmtId="0">
      <sharedItems containsNonDate="0" containsString="0" containsBlank="1"/>
    </cacheField>
    <cacheField name="29" numFmtId="0">
      <sharedItems containsNonDate="0" containsString="0" containsBlank="1"/>
    </cacheField>
    <cacheField name="30" numFmtId="0">
      <sharedItems containsNonDate="0" containsString="0" containsBlank="1"/>
    </cacheField>
    <cacheField name="31" numFmtId="0">
      <sharedItems containsNonDate="0" containsString="0" containsBlank="1"/>
    </cacheField>
    <cacheField name="32" numFmtId="0">
      <sharedItems containsNonDate="0" containsString="0" containsBlank="1"/>
    </cacheField>
    <cacheField name="4" numFmtId="0">
      <sharedItems containsNonDate="0" containsString="0" containsBlank="1"/>
    </cacheField>
    <cacheField name="5" numFmtId="0">
      <sharedItems containsString="0" containsBlank="1" containsNumber="1" containsInteger="1" minValue="1" maxValue="12"/>
    </cacheField>
    <cacheField name="5.5" numFmtId="0">
      <sharedItems containsString="0" containsBlank="1" containsNumber="1" containsInteger="1" minValue="1" maxValue="11"/>
    </cacheField>
    <cacheField name="6" numFmtId="0">
      <sharedItems containsString="0" containsBlank="1" containsNumber="1" containsInteger="1" minValue="1" maxValue="27"/>
    </cacheField>
    <cacheField name="6.5" numFmtId="0">
      <sharedItems containsString="0" containsBlank="1" containsNumber="1" containsInteger="1" minValue="1" maxValue="19"/>
    </cacheField>
    <cacheField name="7" numFmtId="0">
      <sharedItems containsString="0" containsBlank="1" containsNumber="1" containsInteger="1" minValue="1" maxValue="41"/>
    </cacheField>
    <cacheField name="7.5" numFmtId="0">
      <sharedItems containsString="0" containsBlank="1" containsNumber="1" containsInteger="1" minValue="1" maxValue="30"/>
    </cacheField>
    <cacheField name="8" numFmtId="0">
      <sharedItems containsString="0" containsBlank="1" containsNumber="1" containsInteger="1" minValue="1" maxValue="42"/>
    </cacheField>
    <cacheField name="8.5" numFmtId="0">
      <sharedItems containsString="0" containsBlank="1" containsNumber="1" containsInteger="1" minValue="1" maxValue="23"/>
    </cacheField>
    <cacheField name="9" numFmtId="0">
      <sharedItems containsString="0" containsBlank="1" containsNumber="1" containsInteger="1" minValue="1" maxValue="29"/>
    </cacheField>
    <cacheField name="9.5" numFmtId="0">
      <sharedItems containsString="0" containsBlank="1" containsNumber="1" containsInteger="1" minValue="1" maxValue="13"/>
    </cacheField>
    <cacheField name="10" numFmtId="0">
      <sharedItems containsString="0" containsBlank="1" containsNumber="1" containsInteger="1" minValue="1" maxValue="20"/>
    </cacheField>
    <cacheField name="10.5" numFmtId="0">
      <sharedItems containsString="0" containsBlank="1" containsNumber="1" containsInteger="1" minValue="1" maxValue="8"/>
    </cacheField>
    <cacheField name="11" numFmtId="0">
      <sharedItems containsString="0" containsBlank="1" containsNumber="1" containsInteger="1" minValue="1" maxValue="12"/>
    </cacheField>
    <cacheField name="L" numFmtId="0">
      <sharedItems containsNonDate="0" containsString="0" containsBlank="1"/>
    </cacheField>
    <cacheField name="M" numFmtId="0">
      <sharedItems containsNonDate="0" containsString="0" containsBlank="1"/>
    </cacheField>
    <cacheField name="M/L" numFmtId="0">
      <sharedItems containsNonDate="0" containsString="0" containsBlank="1"/>
    </cacheField>
    <cacheField name="OS" numFmtId="0">
      <sharedItems containsString="0" containsBlank="1" containsNumber="1" containsInteger="1" minValue="1" maxValue="130"/>
    </cacheField>
    <cacheField name="S" numFmtId="0">
      <sharedItems containsNonDate="0" containsString="0" containsBlank="1"/>
    </cacheField>
    <cacheField name="XL" numFmtId="0">
      <sharedItems containsNonDate="0" containsString="0" containsBlank="1"/>
    </cacheField>
    <cacheField name="XS" numFmtId="0">
      <sharedItems containsNonDate="0" containsString="0" containsBlank="1"/>
    </cacheField>
    <cacheField name="XS/S" numFmtId="0">
      <sharedItems containsNonDate="0" containsString="0" containsBlank="1"/>
    </cacheField>
    <cacheField name="XX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s v="55220-001"/>
    <x v="0"/>
    <x v="0"/>
    <s v="KIRA CHEVRON ZIP-AROUND BACKPACK"/>
    <s v="Black"/>
    <n v="215"/>
    <n v="570"/>
    <n v="150.5"/>
    <n v="645"/>
    <n v="1710"/>
    <n v="451.5"/>
    <n v="-0.30000000000000004"/>
    <n v="-0.73596491228070171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</r>
  <r>
    <s v="58040-969"/>
    <x v="0"/>
    <x v="0"/>
    <s v="PERRY NYLON PRINTED ZIP BACKPACK"/>
    <s v="GEMINI MULTI STRIPE"/>
    <n v="104"/>
    <n v="275"/>
    <n v="72.8"/>
    <n v="6240"/>
    <n v="16500"/>
    <n v="4368"/>
    <n v="-0.30000000000000004"/>
    <n v="-0.7352727272727273"/>
    <n v="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0"/>
    <m/>
    <m/>
    <m/>
    <m/>
    <m/>
  </r>
  <r>
    <s v="58104-291"/>
    <x v="0"/>
    <x v="0"/>
    <s v="JESSA FLAP BACKPACK"/>
    <s v="GEMINI JACQUARD SMALL"/>
    <n v="253"/>
    <n v="670"/>
    <n v="177.1"/>
    <n v="506"/>
    <n v="1340"/>
    <n v="354.2"/>
    <n v="-0.30000000000000004"/>
    <n v="-0.73567164179104472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m/>
    <m/>
    <m/>
    <m/>
    <m/>
  </r>
  <r>
    <s v="56237-104"/>
    <x v="0"/>
    <x v="1"/>
    <s v="MILLER FRINGE CLUTCH"/>
    <s v="Natural / New Ivory"/>
    <n v="187"/>
    <n v="495"/>
    <n v="130.9"/>
    <n v="3553"/>
    <n v="9405"/>
    <n v="2487.1"/>
    <n v="-0.30000000000000004"/>
    <n v="-0.73555555555555552"/>
    <n v="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"/>
    <m/>
    <m/>
    <m/>
    <m/>
    <m/>
  </r>
  <r>
    <s v="56267-107"/>
    <x v="0"/>
    <x v="1"/>
    <s v="MILLER CLUTCH"/>
    <s v="Birch"/>
    <n v="104"/>
    <n v="275"/>
    <n v="72.8"/>
    <n v="2288"/>
    <n v="6050"/>
    <n v="1601.6"/>
    <n v="-0.30000000000000004"/>
    <n v="-0.7352727272727273"/>
    <n v="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"/>
    <m/>
    <m/>
    <m/>
    <m/>
    <m/>
  </r>
  <r>
    <s v="56267-616"/>
    <x v="0"/>
    <x v="1"/>
    <s v="MILLER CLUTCH"/>
    <s v="Port"/>
    <n v="104"/>
    <n v="275"/>
    <n v="72.8"/>
    <n v="1768"/>
    <n v="4675"/>
    <n v="1237.5999999999999"/>
    <n v="-0.30000000000000004"/>
    <n v="-0.7352727272727273"/>
    <n v="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"/>
    <m/>
    <m/>
    <m/>
    <m/>
    <m/>
  </r>
  <r>
    <s v="59555-960"/>
    <x v="0"/>
    <x v="1"/>
    <s v="LEE RADZIWILL EEL PATCHWORK SHOULDER BAG"/>
    <s v="MULTI"/>
    <n v="225"/>
    <n v="595"/>
    <n v="157.5"/>
    <n v="2925"/>
    <n v="7735"/>
    <n v="2047.5"/>
    <n v="-0.30000000000000004"/>
    <n v="-0.73529411764705888"/>
    <n v="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"/>
    <m/>
    <m/>
    <m/>
    <m/>
    <m/>
  </r>
  <r>
    <s v="59681-227"/>
    <x v="0"/>
    <x v="1"/>
    <s v="LEE RADZIWILL EEL SHOULDER BAG"/>
    <s v="Mesa"/>
    <n v="225"/>
    <n v="595"/>
    <n v="157.5"/>
    <n v="225"/>
    <n v="595"/>
    <n v="157.5"/>
    <n v="-0.30000000000000004"/>
    <n v="-0.7352941176470588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m/>
    <m/>
    <m/>
    <m/>
    <m/>
  </r>
  <r>
    <s v="53163-288"/>
    <x v="0"/>
    <x v="2"/>
    <s v="MCGRAW FOLD-OVER CROSSBODY"/>
    <s v="Devon Sand"/>
    <n v="145"/>
    <n v="385"/>
    <n v="101.5"/>
    <n v="1305"/>
    <n v="3465"/>
    <n v="913.5"/>
    <n v="-0.30000000000000004"/>
    <n v="-0.73636363636363633"/>
    <n v="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m/>
    <m/>
    <m/>
    <m/>
    <m/>
  </r>
  <r>
    <s v="53163-963"/>
    <x v="0"/>
    <x v="2"/>
    <s v="MCGRAW FOLD-OVER CROSSBODY"/>
    <s v="Silver Maple"/>
    <n v="145"/>
    <n v="385"/>
    <n v="101.5"/>
    <n v="1450"/>
    <n v="3850"/>
    <n v="1015"/>
    <n v="-0.30000000000000004"/>
    <n v="-0.73636363636363633"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m/>
    <m/>
    <m/>
    <m/>
    <m/>
  </r>
  <r>
    <s v="54653-001"/>
    <x v="0"/>
    <x v="2"/>
    <s v="ROBINSON SMALL TOP-HANDLE SATCHEL"/>
    <s v="Black"/>
    <n v="134"/>
    <n v="355"/>
    <n v="93.8"/>
    <n v="536"/>
    <n v="1420"/>
    <n v="375.2"/>
    <n v="-0.30000000000000004"/>
    <n v="-0.73577464788732394"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m/>
    <m/>
    <m/>
    <m/>
    <m/>
  </r>
  <r>
    <s v="56378-981"/>
    <x v="0"/>
    <x v="2"/>
    <s v="MILLER STRIPE BUCKET BAG"/>
    <s v="MILLER STRIPE"/>
    <n v="187"/>
    <n v="495"/>
    <n v="130.9"/>
    <n v="374"/>
    <n v="990"/>
    <n v="261.8"/>
    <n v="-0.29999999999999993"/>
    <n v="-0.73555555555555552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m/>
    <m/>
    <m/>
    <m/>
    <m/>
  </r>
  <r>
    <s v="56448-332"/>
    <x v="0"/>
    <x v="2"/>
    <s v="KIRA EXOTIC CROSSBODY"/>
    <s v="Malachite / Dark Caramel"/>
    <n v="204"/>
    <n v="540"/>
    <n v="142.79999999999998"/>
    <n v="204"/>
    <n v="540"/>
    <n v="142.79999999999998"/>
    <n v="-0.30000000000000004"/>
    <n v="-0.7355555555555555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m/>
    <m/>
    <m/>
    <m/>
    <m/>
  </r>
  <r>
    <s v="58044-694"/>
    <x v="0"/>
    <x v="2"/>
    <s v="PERRY NYLON CROSSBODY"/>
    <s v="Bright Pink"/>
    <n v="75"/>
    <n v="200"/>
    <n v="52.5"/>
    <n v="225"/>
    <n v="600"/>
    <n v="157.5"/>
    <n v="-0.30000000000000004"/>
    <n v="-0.73750000000000004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</r>
  <r>
    <s v="58094-238"/>
    <x v="0"/>
    <x v="2"/>
    <s v="KIRA CHEVRON CROSSBODY"/>
    <s v="Toasted Pecan"/>
    <n v="172"/>
    <n v="455"/>
    <n v="120.39999999999999"/>
    <n v="1204"/>
    <n v="3185"/>
    <n v="842.8"/>
    <n v="-0.30000000000000004"/>
    <n v="-0.73538461538461541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m/>
    <m/>
    <m/>
    <m/>
  </r>
  <r>
    <s v="58392-611"/>
    <x v="0"/>
    <x v="2"/>
    <s v="PERRY FLAP CROSSBODY"/>
    <s v="Red Apple"/>
    <n v="134"/>
    <n v="355"/>
    <n v="93.8"/>
    <n v="2814"/>
    <n v="7455"/>
    <n v="1969.8"/>
    <n v="-0.30000000000000004"/>
    <n v="-0.73577464788732394"/>
    <n v="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1"/>
    <m/>
    <m/>
    <m/>
    <m/>
    <m/>
  </r>
  <r>
    <s v="58438-228"/>
    <x v="0"/>
    <x v="2"/>
    <s v="MCGRAW CALF HAIR CAMERA BAG"/>
    <s v="Amarena / Natural"/>
    <n v="175"/>
    <n v="465"/>
    <n v="122.49999999999999"/>
    <n v="875"/>
    <n v="2325"/>
    <n v="612.49999999999989"/>
    <n v="-0.30000000000000016"/>
    <n v="-0.7365591397849462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</r>
  <r>
    <s v="53236-363"/>
    <x v="0"/>
    <x v="2"/>
    <s v="MILLER STRAW CROSSBODY"/>
    <s v="Watercress"/>
    <n v="145"/>
    <n v="385"/>
    <n v="101.5"/>
    <n v="145"/>
    <n v="385"/>
    <n v="101.5"/>
    <n v="-0.30000000000000004"/>
    <n v="-0.7363636363636363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m/>
    <m/>
    <m/>
    <m/>
    <m/>
  </r>
  <r>
    <s v="64473-969"/>
    <x v="0"/>
    <x v="2"/>
    <s v="MILLER CLEAR PRINTED CROSSBODY"/>
    <s v="BON VOYAGE"/>
    <n v="208"/>
    <n v="550"/>
    <n v="145.6"/>
    <n v="2080"/>
    <n v="5500"/>
    <n v="1456"/>
    <n v="-0.30000000000000004"/>
    <n v="-0.7352727272727273"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m/>
    <m/>
    <m/>
    <m/>
    <m/>
  </r>
  <r>
    <s v="55167-228"/>
    <x v="0"/>
    <x v="3"/>
    <s v="MCGRAW CALF HAIR HOBO"/>
    <s v="Amarena / Natural"/>
    <n v="262"/>
    <n v="695"/>
    <n v="183.39999999999998"/>
    <n v="1310"/>
    <n v="3475"/>
    <n v="916.99999999999989"/>
    <n v="-0.30000000000000004"/>
    <n v="-0.73611510791366908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</r>
  <r>
    <s v="56457-001"/>
    <x v="0"/>
    <x v="3"/>
    <s v="KIRA MIXED-MATERIALS HOBO"/>
    <s v="Black"/>
    <n v="192"/>
    <n v="510"/>
    <n v="134.39999999999998"/>
    <n v="1344"/>
    <n v="3570"/>
    <n v="940.79999999999984"/>
    <n v="-0.30000000000000016"/>
    <n v="-0.73647058823529421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m/>
    <m/>
    <m/>
    <m/>
  </r>
  <r>
    <s v="58397-611"/>
    <x v="0"/>
    <x v="3"/>
    <s v="PERRY HOBO"/>
    <s v="Red Apple"/>
    <n v="175"/>
    <n v="465"/>
    <n v="122.49999999999999"/>
    <n v="1750"/>
    <n v="4650"/>
    <n v="1224.9999999999998"/>
    <n v="-0.30000000000000016"/>
    <n v="-0.73655913978494625"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m/>
    <m/>
    <m/>
    <m/>
    <m/>
  </r>
  <r>
    <s v="58445-023"/>
    <x v="0"/>
    <x v="3"/>
    <s v="CAROLINE SHEARLING HOBO"/>
    <s v="Cocoon"/>
    <n v="376"/>
    <n v="995"/>
    <n v="263.2"/>
    <n v="1880"/>
    <n v="4975"/>
    <n v="1316"/>
    <n v="-0.30000000000000004"/>
    <n v="-0.73547738693467335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</r>
  <r>
    <s v="61179-616"/>
    <x v="0"/>
    <x v="3"/>
    <s v="MILLER METAL HOBO"/>
    <s v="Port"/>
    <n v="240"/>
    <n v="635"/>
    <n v="168"/>
    <n v="720"/>
    <n v="1905"/>
    <n v="504"/>
    <n v="-0.30000000000000004"/>
    <n v="-0.73543307086614174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</r>
  <r>
    <s v="61575-909"/>
    <x v="0"/>
    <x v="3"/>
    <s v="CAROLINE HOBO"/>
    <s v="Moose"/>
    <n v="300"/>
    <n v="795"/>
    <n v="210"/>
    <n v="2400"/>
    <n v="6360"/>
    <n v="1680"/>
    <n v="-0.30000000000000004"/>
    <n v="-0.73584905660377364"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"/>
    <m/>
    <m/>
    <m/>
    <m/>
    <m/>
  </r>
  <r>
    <s v="55009-707"/>
    <x v="0"/>
    <x v="4"/>
    <s v="LEE RADZIWILL LARGE BAG"/>
    <s v="Daylily"/>
    <n v="300"/>
    <n v="795"/>
    <n v="210"/>
    <n v="2100"/>
    <n v="5565"/>
    <n v="1470"/>
    <n v="-0.30000000000000004"/>
    <n v="-0.73584905660377364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m/>
    <m/>
    <m/>
    <m/>
  </r>
  <r>
    <s v="55458-888"/>
    <x v="0"/>
    <x v="4"/>
    <s v="LEE RADZIWILL CALF HAIR SMALL BAG"/>
    <s v="Black / Natural"/>
    <n v="300"/>
    <n v="795"/>
    <n v="210"/>
    <n v="3000"/>
    <n v="7950"/>
    <n v="2100"/>
    <n v="-0.30000000000000004"/>
    <n v="-0.73584905660377364"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m/>
    <m/>
    <m/>
    <m/>
    <m/>
  </r>
  <r>
    <s v="56600-001"/>
    <x v="0"/>
    <x v="4"/>
    <s v="ROBINSON TRIPLE-COMPARTMENT TOTE"/>
    <s v="Black"/>
    <n v="175"/>
    <n v="465"/>
    <n v="122.49999999999999"/>
    <n v="2975"/>
    <n v="7905"/>
    <n v="2082.4999999999995"/>
    <n v="-0.30000000000000016"/>
    <n v="-0.73655913978494625"/>
    <n v="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"/>
    <m/>
    <m/>
    <m/>
    <m/>
    <m/>
  </r>
  <r>
    <s v="58023-812"/>
    <x v="0"/>
    <x v="4"/>
    <s v="PERRY SATCHEL"/>
    <s v="Canyon Orange"/>
    <n v="225"/>
    <n v="595"/>
    <n v="157.5"/>
    <n v="1575"/>
    <n v="4165"/>
    <n v="1102.5"/>
    <n v="-0.30000000000000004"/>
    <n v="-0.73529411764705888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m/>
    <m/>
    <m/>
    <m/>
  </r>
  <r>
    <s v="59662-275"/>
    <x v="0"/>
    <x v="4"/>
    <s v="LEE RADZIWILL EEL COLOR-BLOCK LARGE BAG"/>
    <s v="Beechwood"/>
    <n v="376"/>
    <n v="995"/>
    <n v="263.2"/>
    <n v="13160"/>
    <n v="34825"/>
    <n v="9212"/>
    <n v="-0.30000000000000004"/>
    <n v="-0.73547738693467335"/>
    <n v="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5"/>
    <m/>
    <m/>
    <m/>
    <m/>
    <m/>
  </r>
  <r>
    <s v="42355-001"/>
    <x v="0"/>
    <x v="4"/>
    <s v="SAWYER EMBELLISHED SATCHEL"/>
    <s v="Black"/>
    <n v="464"/>
    <n v="1230"/>
    <n v="324.79999999999995"/>
    <n v="5104"/>
    <n v="13530"/>
    <n v="3572.7999999999993"/>
    <n v="-0.30000000000000016"/>
    <n v="-0.73593495934959363"/>
    <n v="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"/>
    <m/>
    <m/>
    <m/>
    <m/>
    <m/>
  </r>
  <r>
    <s v="58023-909"/>
    <x v="0"/>
    <x v="4"/>
    <s v="PERRY SATCHEL"/>
    <s v="Moose"/>
    <n v="249"/>
    <n v="660"/>
    <n v="174.29999999999998"/>
    <n v="3237"/>
    <n v="8580"/>
    <n v="2265.8999999999996"/>
    <n v="-0.30000000000000016"/>
    <n v="-0.73590909090909096"/>
    <n v="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"/>
    <m/>
    <m/>
    <m/>
    <m/>
    <m/>
  </r>
  <r>
    <s v="61169-678"/>
    <x v="0"/>
    <x v="4"/>
    <s v="PERRY SMALL SATCHEL"/>
    <s v="Crazy Pink"/>
    <n v="187"/>
    <n v="495"/>
    <n v="130.9"/>
    <n v="1309"/>
    <n v="3465"/>
    <n v="916.30000000000007"/>
    <n v="-0.29999999999999993"/>
    <n v="-0.73555555555555552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m/>
    <m/>
    <m/>
    <m/>
  </r>
  <r>
    <s v="62080-270"/>
    <x v="0"/>
    <x v="4"/>
    <s v="LEE RADZIWILL CANVAS RAINCOAT SMALL BAG"/>
    <s v="Natural / Black"/>
    <n v="332"/>
    <n v="880"/>
    <n v="232.39999999999998"/>
    <n v="1328"/>
    <n v="3520"/>
    <n v="929.59999999999991"/>
    <n v="-0.30000000000000004"/>
    <n v="-0.73590909090909096"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m/>
    <m/>
    <m/>
    <m/>
    <m/>
  </r>
  <r>
    <s v="62080-292"/>
    <x v="0"/>
    <x v="4"/>
    <s v="LEE RADZIWILL CANVAS RAINCOAT SMALL BAG"/>
    <s v="Natural / BRILLIANT RED"/>
    <n v="332"/>
    <n v="880"/>
    <n v="232.39999999999998"/>
    <n v="2988"/>
    <n v="7920"/>
    <n v="2091.6"/>
    <n v="-0.30000000000000004"/>
    <n v="-0.73590909090909085"/>
    <n v="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m/>
    <m/>
    <m/>
    <m/>
    <m/>
  </r>
  <r>
    <s v="64512-457"/>
    <x v="0"/>
    <x v="4"/>
    <s v="LEE RADZIWILL RAINCOAT SMALL BAG"/>
    <s v="Bluewood"/>
    <n v="332"/>
    <n v="880"/>
    <n v="232.39999999999998"/>
    <n v="6308"/>
    <n v="16720"/>
    <n v="4415.5999999999995"/>
    <n v="-0.30000000000000004"/>
    <n v="-0.73590909090909096"/>
    <n v="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"/>
    <m/>
    <m/>
    <m/>
    <m/>
    <m/>
  </r>
  <r>
    <s v="46333-107"/>
    <x v="0"/>
    <x v="5"/>
    <s v="ROBINSON CONVERTIBLE SHOULDER BAG"/>
    <s v="Birch / Shell Pink"/>
    <n v="149"/>
    <n v="395"/>
    <n v="104.3"/>
    <n v="1490"/>
    <n v="3950"/>
    <n v="1043"/>
    <n v="-0.30000000000000004"/>
    <n v="-0.73594936708860759"/>
    <n v="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m/>
    <m/>
    <m/>
    <m/>
    <m/>
  </r>
  <r>
    <s v="52311-001"/>
    <x v="0"/>
    <x v="5"/>
    <s v="FLEMING MINI STUD CONVERTIBLE SHOULDER BAG"/>
    <s v="Black"/>
    <n v="253"/>
    <n v="670"/>
    <n v="177.1"/>
    <n v="32890"/>
    <n v="87100"/>
    <n v="23023"/>
    <n v="-0.30000000000000004"/>
    <n v="-0.73567164179104472"/>
    <n v="1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0"/>
    <m/>
    <m/>
    <m/>
    <m/>
    <m/>
  </r>
  <r>
    <s v="52956-116"/>
    <x v="0"/>
    <x v="5"/>
    <s v="ROBINSON MIXED MATERIAL PATENT CONVERTIBLE SHOULDER BAG"/>
    <s v="Inside the Box"/>
    <n v="187"/>
    <n v="495"/>
    <n v="130.9"/>
    <n v="3553"/>
    <n v="9405"/>
    <n v="2487.1"/>
    <n v="-0.30000000000000004"/>
    <n v="-0.73555555555555552"/>
    <n v="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"/>
    <m/>
    <m/>
    <m/>
    <m/>
    <m/>
  </r>
  <r>
    <s v="54654-235"/>
    <x v="0"/>
    <x v="5"/>
    <s v="ROBINSON CONVERTIBLE SHOULDER BAG"/>
    <s v="Tramonto"/>
    <n v="149"/>
    <n v="395"/>
    <n v="104.3"/>
    <n v="3725"/>
    <n v="9875"/>
    <n v="2607.5"/>
    <n v="-0.30000000000000004"/>
    <n v="-0.73594936708860759"/>
    <n v="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"/>
    <m/>
    <m/>
    <m/>
    <m/>
    <m/>
  </r>
  <r>
    <s v="56277-001"/>
    <x v="0"/>
    <x v="5"/>
    <s v="FLEMING MINI STUD VELVET SMALL SHOULDER BAG"/>
    <s v="Black"/>
    <n v="225"/>
    <n v="595"/>
    <n v="157.5"/>
    <n v="15525"/>
    <n v="41055"/>
    <n v="10867.5"/>
    <n v="-0.30000000000000004"/>
    <n v="-0.73529411764705888"/>
    <n v="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9"/>
    <m/>
    <m/>
    <m/>
    <m/>
    <m/>
  </r>
  <r>
    <s v="56707-625"/>
    <x v="0"/>
    <x v="5"/>
    <s v="CAROLINE HOBO"/>
    <s v="Blood Red / Midnight"/>
    <n v="300"/>
    <n v="795"/>
    <n v="210"/>
    <n v="2700"/>
    <n v="7155"/>
    <n v="1890"/>
    <n v="-0.30000000000000004"/>
    <n v="-0.73584905660377364"/>
    <n v="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m/>
    <m/>
    <m/>
    <m/>
    <m/>
  </r>
  <r>
    <s v="61301-001"/>
    <x v="0"/>
    <x v="5"/>
    <s v="KIRA MIXED-MATERIALS EMBELLISHED SHOULDER BAG"/>
    <s v="Black"/>
    <n v="249"/>
    <n v="660"/>
    <n v="174.29999999999998"/>
    <n v="12699"/>
    <n v="33660"/>
    <n v="8889.2999999999993"/>
    <n v="-0.30000000000000004"/>
    <n v="-0.73590909090909096"/>
    <n v="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1"/>
    <m/>
    <m/>
    <m/>
    <m/>
    <m/>
  </r>
  <r>
    <s v="56692-332"/>
    <x v="0"/>
    <x v="6"/>
    <s v="PERRY NYLON COLOR-BLOCK OVERSIZED TOTE"/>
    <s v="Grape Leaf"/>
    <n v="164"/>
    <n v="435"/>
    <n v="114.8"/>
    <n v="984"/>
    <n v="2610"/>
    <n v="688.8"/>
    <n v="-0.30000000000000004"/>
    <n v="-0.73609195402298855"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  <m/>
    <m/>
    <m/>
    <m/>
    <m/>
  </r>
  <r>
    <s v="50778-679"/>
    <x v="0"/>
    <x v="6"/>
    <s v="RORY PRINTED TOTE"/>
    <s v="MULTI HAPPY TIMES"/>
    <n v="300"/>
    <n v="795"/>
    <n v="210"/>
    <n v="7200"/>
    <n v="19080"/>
    <n v="5040"/>
    <n v="-0.30000000000000004"/>
    <n v="-0.73584905660377364"/>
    <n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  <m/>
    <m/>
    <m/>
    <m/>
    <m/>
  </r>
  <r>
    <s v="57254-270"/>
    <x v="0"/>
    <x v="6"/>
    <s v="ROBINSWAY TOTE"/>
    <s v="Natural"/>
    <n v="281"/>
    <n v="745"/>
    <n v="196.7"/>
    <n v="1967"/>
    <n v="5215"/>
    <n v="1376.8999999999999"/>
    <n v="-0.30000000000000004"/>
    <n v="-0.73597315436241617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"/>
    <m/>
    <m/>
    <m/>
    <m/>
    <m/>
  </r>
  <r>
    <s v="60994-040"/>
    <x v="0"/>
    <x v="6"/>
    <s v="ELLA METALLIC MINI PUFFER TOTE"/>
    <s v="SILVER"/>
    <n v="111"/>
    <n v="295"/>
    <n v="77.699999999999989"/>
    <n v="555"/>
    <n v="1475"/>
    <n v="388.49999999999994"/>
    <n v="-0.30000000000000016"/>
    <n v="-0.73661016949152547"/>
    <n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m/>
    <m/>
    <m/>
    <m/>
    <m/>
  </r>
  <r>
    <s v="48005-720"/>
    <x v="1"/>
    <x v="7"/>
    <s v="MILLER RESIN CUFF"/>
    <s v="Tory Gold / Red Tortoise"/>
    <n v="75"/>
    <n v="200"/>
    <n v="52.5"/>
    <n v="1725"/>
    <n v="4600"/>
    <n v="1207.5"/>
    <n v="-0.30000000000000004"/>
    <n v="-0.73750000000000004"/>
    <n v="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"/>
    <m/>
    <m/>
    <m/>
    <m/>
    <m/>
  </r>
  <r>
    <s v="42456-678"/>
    <x v="1"/>
    <x v="7"/>
    <s v="CRYSTAL EMBELLISHED DOUBLE-WRAP BRACELET"/>
    <s v="WARM BLUSH / HEMATITE"/>
    <n v="49"/>
    <n v="130"/>
    <n v="34.299999999999997"/>
    <n v="1519"/>
    <n v="4030"/>
    <n v="1063.3"/>
    <n v="-0.30000000000000004"/>
    <n v="-0.73615384615384616"/>
    <n v="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"/>
    <m/>
    <m/>
    <m/>
    <m/>
    <m/>
  </r>
  <r>
    <s v="44137-238"/>
    <x v="1"/>
    <x v="7"/>
    <s v="CRAZY CHARMS DOUBLE-WRAP BRACELET"/>
    <s v="VACHETTA / TORY GOLD"/>
    <n v="49"/>
    <n v="130"/>
    <n v="34.299999999999997"/>
    <n v="2058"/>
    <n v="5460"/>
    <n v="1440.6"/>
    <n v="-0.30000000000000004"/>
    <n v="-0.73615384615384616"/>
    <n v="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2"/>
    <m/>
    <m/>
    <m/>
    <m/>
    <m/>
  </r>
  <r>
    <s v="61683-701"/>
    <x v="1"/>
    <x v="7"/>
    <s v="KIRA ENAMEL SLIDER BRACELET"/>
    <s v="Tory Gold / CRAZY PINK"/>
    <n v="32"/>
    <n v="85"/>
    <n v="22.4"/>
    <n v="32"/>
    <n v="85"/>
    <n v="22.4"/>
    <n v="-0.30000000000000004"/>
    <n v="-0.7364705882352942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m/>
    <m/>
    <m/>
    <m/>
    <m/>
  </r>
  <r>
    <s v="60718-600"/>
    <x v="1"/>
    <x v="8"/>
    <s v="HEART CLIP-ON EARRING"/>
    <s v="Brass / Red / Papaya"/>
    <n v="57"/>
    <n v="150"/>
    <n v="39.9"/>
    <n v="1425"/>
    <n v="3750"/>
    <n v="997.5"/>
    <n v="-0.30000000000000004"/>
    <n v="-0.73399999999999999"/>
    <n v="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"/>
    <m/>
    <m/>
    <m/>
    <m/>
    <m/>
  </r>
  <r>
    <s v="44139-950"/>
    <x v="1"/>
    <x v="8"/>
    <s v="CRAZY CHARMS STATEMENT EARRING"/>
    <s v="MULTI"/>
    <n v="74"/>
    <n v="195"/>
    <n v="51.8"/>
    <n v="1406"/>
    <n v="3705"/>
    <n v="984.19999999999993"/>
    <n v="-0.30000000000000004"/>
    <n v="-0.73435897435897446"/>
    <n v="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"/>
    <m/>
    <m/>
    <m/>
    <m/>
    <m/>
  </r>
  <r>
    <s v="44867-106"/>
    <x v="1"/>
    <x v="8"/>
    <s v="BEADED SHELL STATEMENT EARRING"/>
    <s v="NEW IVORY / IVORY"/>
    <n v="126"/>
    <n v="335"/>
    <n v="88.199999999999989"/>
    <n v="1134"/>
    <n v="3015"/>
    <n v="793.8"/>
    <n v="-0.30000000000000004"/>
    <n v="-0.73671641791044773"/>
    <n v="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"/>
    <m/>
    <m/>
    <m/>
    <m/>
    <m/>
  </r>
  <r>
    <s v="45379-745"/>
    <x v="1"/>
    <x v="8"/>
    <s v="EPOXY MOBILE EARRING"/>
    <s v="PINK / ORANGE / VINTAGE GOLD"/>
    <n v="89"/>
    <n v="235"/>
    <n v="62.3"/>
    <n v="979"/>
    <n v="2585"/>
    <n v="685.3"/>
    <n v="-0.30000000000000004"/>
    <n v="-0.73489361702127654"/>
    <n v="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"/>
    <m/>
    <m/>
    <m/>
    <m/>
    <m/>
  </r>
  <r>
    <s v="45459-496"/>
    <x v="1"/>
    <x v="8"/>
    <s v="STACKED LOGO STUD EARRING"/>
    <s v="TORY NAVY / FRESH MELON"/>
    <n v="36"/>
    <n v="95"/>
    <n v="25.2"/>
    <n v="936"/>
    <n v="2470"/>
    <n v="655.19999999999993"/>
    <n v="-0.30000000000000004"/>
    <n v="-0.73473684210526313"/>
    <n v="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"/>
    <m/>
    <m/>
    <m/>
    <m/>
    <m/>
  </r>
  <r>
    <s v="51523-012"/>
    <x v="2"/>
    <x v="9"/>
    <s v="SHELBY 50MM BOOTIE"/>
    <s v="ROCCIA / PERFECT BLACK"/>
    <n v="166"/>
    <n v="440"/>
    <n v="116.19999999999999"/>
    <n v="6806"/>
    <n v="18040"/>
    <n v="4764.2"/>
    <n v="-0.30000000000000004"/>
    <n v="-0.73590909090909085"/>
    <n v="41"/>
    <m/>
    <m/>
    <m/>
    <m/>
    <m/>
    <m/>
    <m/>
    <m/>
    <m/>
    <m/>
    <m/>
    <m/>
    <m/>
    <m/>
    <m/>
    <m/>
    <m/>
    <n v="2"/>
    <n v="6"/>
    <n v="4"/>
    <n v="12"/>
    <n v="8"/>
    <m/>
    <n v="5"/>
    <m/>
    <n v="4"/>
    <m/>
    <m/>
    <m/>
    <m/>
    <m/>
    <m/>
    <m/>
    <m/>
    <m/>
    <m/>
    <m/>
  </r>
  <r>
    <s v="52810-004"/>
    <x v="2"/>
    <x v="9"/>
    <s v="JESSA 55MM BOOTIE"/>
    <s v="PERFECT BLACK / PERFECT BLACK"/>
    <n v="166"/>
    <n v="440"/>
    <n v="116.19999999999999"/>
    <n v="3984"/>
    <n v="10560"/>
    <n v="2788.7999999999997"/>
    <n v="-0.30000000000000004"/>
    <n v="-0.73590909090909096"/>
    <n v="24"/>
    <m/>
    <m/>
    <m/>
    <m/>
    <m/>
    <m/>
    <m/>
    <m/>
    <m/>
    <m/>
    <m/>
    <m/>
    <m/>
    <m/>
    <m/>
    <m/>
    <m/>
    <n v="5"/>
    <n v="2"/>
    <n v="4"/>
    <n v="6"/>
    <n v="1"/>
    <n v="3"/>
    <n v="2"/>
    <m/>
    <n v="1"/>
    <m/>
    <m/>
    <m/>
    <m/>
    <m/>
    <m/>
    <m/>
    <m/>
    <m/>
    <m/>
    <m/>
  </r>
  <r>
    <s v="57682-278"/>
    <x v="2"/>
    <x v="9"/>
    <s v="GEMINI LINK PLATFORM HIKING BOOT"/>
    <s v="Dulce De Leche / New Moon"/>
    <n v="175"/>
    <n v="465"/>
    <n v="122.49999999999999"/>
    <n v="5075"/>
    <n v="13485"/>
    <n v="3552.4999999999995"/>
    <n v="-0.30000000000000004"/>
    <n v="-0.73655913978494625"/>
    <n v="29"/>
    <m/>
    <m/>
    <m/>
    <m/>
    <m/>
    <m/>
    <m/>
    <m/>
    <m/>
    <m/>
    <m/>
    <m/>
    <m/>
    <m/>
    <m/>
    <n v="2"/>
    <n v="3"/>
    <n v="2"/>
    <n v="1"/>
    <n v="2"/>
    <n v="2"/>
    <n v="2"/>
    <n v="2"/>
    <n v="5"/>
    <n v="1"/>
    <n v="1"/>
    <n v="1"/>
    <n v="5"/>
    <m/>
    <m/>
    <m/>
    <m/>
    <m/>
    <m/>
    <m/>
    <m/>
    <m/>
  </r>
  <r>
    <s v="44238-009"/>
    <x v="2"/>
    <x v="9"/>
    <s v="SHELBY 50MM BOOTIE"/>
    <s v="Black / Black"/>
    <n v="149"/>
    <n v="395"/>
    <n v="104.3"/>
    <n v="8940"/>
    <n v="23700"/>
    <n v="6258"/>
    <n v="-0.30000000000000004"/>
    <n v="-0.73594936708860759"/>
    <n v="60"/>
    <m/>
    <m/>
    <m/>
    <m/>
    <m/>
    <m/>
    <m/>
    <m/>
    <m/>
    <m/>
    <m/>
    <m/>
    <m/>
    <m/>
    <m/>
    <m/>
    <m/>
    <m/>
    <m/>
    <n v="11"/>
    <n v="11"/>
    <n v="13"/>
    <n v="6"/>
    <n v="7"/>
    <m/>
    <n v="12"/>
    <m/>
    <m/>
    <m/>
    <m/>
    <m/>
    <m/>
    <m/>
    <m/>
    <m/>
    <m/>
    <m/>
  </r>
  <r>
    <s v="44238-632"/>
    <x v="2"/>
    <x v="9"/>
    <s v="SHELBY 50MM BOOTIE"/>
    <s v="NEW CLARET"/>
    <n v="149"/>
    <n v="395"/>
    <n v="104.3"/>
    <n v="5066"/>
    <n v="13430"/>
    <n v="3546.2"/>
    <n v="-0.30000000000000004"/>
    <n v="-0.73594936708860759"/>
    <n v="34"/>
    <m/>
    <m/>
    <m/>
    <m/>
    <m/>
    <m/>
    <m/>
    <m/>
    <m/>
    <m/>
    <m/>
    <m/>
    <m/>
    <m/>
    <m/>
    <m/>
    <m/>
    <m/>
    <m/>
    <n v="4"/>
    <n v="5"/>
    <n v="8"/>
    <n v="4"/>
    <n v="4"/>
    <n v="3"/>
    <n v="4"/>
    <n v="2"/>
    <m/>
    <m/>
    <m/>
    <m/>
    <m/>
    <m/>
    <m/>
    <m/>
    <m/>
    <m/>
  </r>
  <r>
    <s v="50575-100"/>
    <x v="2"/>
    <x v="9"/>
    <s v="GEORGINA 80MM ANKLE BOOTIE"/>
    <s v="White"/>
    <n v="149"/>
    <n v="395"/>
    <n v="104.3"/>
    <n v="18029"/>
    <n v="47795"/>
    <n v="12620.3"/>
    <n v="-0.30000000000000004"/>
    <n v="-0.73594936708860759"/>
    <n v="121"/>
    <m/>
    <m/>
    <m/>
    <m/>
    <m/>
    <m/>
    <m/>
    <m/>
    <m/>
    <m/>
    <m/>
    <m/>
    <m/>
    <m/>
    <m/>
    <n v="3"/>
    <n v="2"/>
    <n v="5"/>
    <n v="8"/>
    <n v="13"/>
    <n v="14"/>
    <n v="20"/>
    <n v="19"/>
    <n v="17"/>
    <n v="5"/>
    <n v="8"/>
    <n v="3"/>
    <n v="4"/>
    <m/>
    <m/>
    <m/>
    <m/>
    <m/>
    <m/>
    <m/>
    <m/>
    <m/>
  </r>
  <r>
    <s v="50575-430"/>
    <x v="2"/>
    <x v="9"/>
    <s v="GEORGINA 80MM ANKLE BOOTIE"/>
    <s v="NAVY LEE"/>
    <n v="149"/>
    <n v="395"/>
    <n v="104.3"/>
    <n v="7003"/>
    <n v="18565"/>
    <n v="4902.0999999999995"/>
    <n v="-0.30000000000000004"/>
    <n v="-0.7359493670886077"/>
    <n v="47"/>
    <m/>
    <m/>
    <m/>
    <m/>
    <m/>
    <m/>
    <m/>
    <m/>
    <m/>
    <m/>
    <m/>
    <m/>
    <m/>
    <m/>
    <m/>
    <n v="1"/>
    <m/>
    <n v="6"/>
    <m/>
    <n v="8"/>
    <n v="1"/>
    <n v="10"/>
    <n v="4"/>
    <n v="10"/>
    <m/>
    <n v="4"/>
    <n v="2"/>
    <n v="1"/>
    <m/>
    <m/>
    <m/>
    <m/>
    <m/>
    <m/>
    <m/>
    <m/>
    <m/>
  </r>
  <r>
    <s v="50986-006"/>
    <x v="2"/>
    <x v="9"/>
    <s v="GEORGINA 80MM STUD ANKLE BOOTIE"/>
    <s v="PERFECT BLACK"/>
    <n v="183"/>
    <n v="485"/>
    <n v="128.1"/>
    <n v="13176"/>
    <n v="34920"/>
    <n v="9223.1999999999989"/>
    <n v="-0.30000000000000004"/>
    <n v="-0.73587628865979382"/>
    <n v="72"/>
    <m/>
    <m/>
    <m/>
    <m/>
    <m/>
    <m/>
    <m/>
    <m/>
    <m/>
    <m/>
    <m/>
    <m/>
    <m/>
    <m/>
    <m/>
    <n v="3"/>
    <m/>
    <n v="4"/>
    <n v="12"/>
    <n v="8"/>
    <n v="11"/>
    <n v="9"/>
    <n v="10"/>
    <n v="8"/>
    <m/>
    <n v="5"/>
    <n v="1"/>
    <n v="1"/>
    <m/>
    <m/>
    <m/>
    <m/>
    <m/>
    <m/>
    <m/>
    <m/>
    <m/>
  </r>
  <r>
    <s v="61397-006"/>
    <x v="2"/>
    <x v="9"/>
    <s v="CRYSTAL BUCKLE 65MM BOOTIE"/>
    <s v="PERFECT BLACK"/>
    <n v="164"/>
    <n v="435"/>
    <n v="114.8"/>
    <n v="7380"/>
    <n v="19575"/>
    <n v="5166"/>
    <n v="-0.30000000000000004"/>
    <n v="-0.73609195402298844"/>
    <n v="45"/>
    <m/>
    <m/>
    <m/>
    <m/>
    <m/>
    <m/>
    <m/>
    <m/>
    <m/>
    <m/>
    <m/>
    <m/>
    <m/>
    <m/>
    <m/>
    <n v="4"/>
    <n v="3"/>
    <n v="3"/>
    <n v="1"/>
    <n v="5"/>
    <n v="5"/>
    <n v="3"/>
    <n v="5"/>
    <n v="3"/>
    <n v="4"/>
    <n v="3"/>
    <n v="3"/>
    <n v="3"/>
    <m/>
    <m/>
    <m/>
    <m/>
    <m/>
    <m/>
    <m/>
    <m/>
    <m/>
  </r>
  <r>
    <s v="62113-209"/>
    <x v="2"/>
    <x v="9"/>
    <s v="KIRA 70MM BOOTIE"/>
    <s v="SIERRA ALMOND / SIERRA ALMOND"/>
    <n v="149"/>
    <n v="395"/>
    <n v="104.3"/>
    <n v="5960"/>
    <n v="15800"/>
    <n v="4172"/>
    <n v="-0.30000000000000004"/>
    <n v="-0.73594936708860759"/>
    <n v="40"/>
    <m/>
    <m/>
    <m/>
    <m/>
    <m/>
    <m/>
    <m/>
    <m/>
    <m/>
    <m/>
    <m/>
    <m/>
    <m/>
    <m/>
    <m/>
    <n v="2"/>
    <n v="3"/>
    <n v="4"/>
    <n v="4"/>
    <n v="3"/>
    <n v="3"/>
    <n v="4"/>
    <n v="1"/>
    <n v="4"/>
    <n v="2"/>
    <n v="3"/>
    <n v="3"/>
    <n v="4"/>
    <m/>
    <m/>
    <m/>
    <m/>
    <m/>
    <m/>
    <m/>
    <m/>
    <m/>
  </r>
  <r>
    <s v="42949-017"/>
    <x v="2"/>
    <x v="10"/>
    <s v="HEATHER 40MM WEDGE ESPADRILLE"/>
    <s v="Roccia (Natural)"/>
    <n v="111"/>
    <n v="295"/>
    <n v="77.699999999999989"/>
    <n v="2997"/>
    <n v="7965"/>
    <n v="2097.8999999999996"/>
    <n v="-0.30000000000000016"/>
    <n v="-0.73661016949152547"/>
    <n v="27"/>
    <m/>
    <m/>
    <m/>
    <m/>
    <m/>
    <m/>
    <m/>
    <m/>
    <m/>
    <m/>
    <m/>
    <m/>
    <m/>
    <m/>
    <m/>
    <m/>
    <m/>
    <n v="4"/>
    <n v="1"/>
    <n v="10"/>
    <m/>
    <m/>
    <m/>
    <n v="9"/>
    <m/>
    <n v="3"/>
    <m/>
    <m/>
    <m/>
    <m/>
    <m/>
    <m/>
    <m/>
    <m/>
    <m/>
    <m/>
    <m/>
  </r>
  <r>
    <s v="46765-672"/>
    <x v="2"/>
    <x v="10"/>
    <s v="CECILY EMBELLISHED ESPADRILLE"/>
    <s v="OCTAGON SQ / Vivid Orange"/>
    <n v="74"/>
    <n v="195"/>
    <n v="51.8"/>
    <n v="1258"/>
    <n v="3315"/>
    <n v="880.59999999999991"/>
    <n v="-0.30000000000000004"/>
    <n v="-0.73435897435897446"/>
    <n v="17"/>
    <m/>
    <m/>
    <m/>
    <m/>
    <m/>
    <m/>
    <m/>
    <m/>
    <m/>
    <m/>
    <m/>
    <m/>
    <m/>
    <m/>
    <m/>
    <n v="2"/>
    <n v="2"/>
    <n v="2"/>
    <m/>
    <m/>
    <m/>
    <n v="1"/>
    <m/>
    <m/>
    <n v="2"/>
    <n v="3"/>
    <n v="4"/>
    <n v="1"/>
    <m/>
    <m/>
    <m/>
    <m/>
    <m/>
    <m/>
    <m/>
    <m/>
    <m/>
  </r>
  <r>
    <s v="47640-265"/>
    <x v="2"/>
    <x v="10"/>
    <s v="LILY PLATFORM ESPADRILLE"/>
    <s v="Natural / Multi"/>
    <n v="89"/>
    <n v="235"/>
    <n v="62.3"/>
    <n v="1246"/>
    <n v="3290"/>
    <n v="872.19999999999993"/>
    <n v="-0.30000000000000004"/>
    <n v="-0.73489361702127654"/>
    <n v="14"/>
    <m/>
    <m/>
    <m/>
    <m/>
    <m/>
    <m/>
    <m/>
    <m/>
    <m/>
    <m/>
    <m/>
    <m/>
    <m/>
    <m/>
    <m/>
    <m/>
    <n v="1"/>
    <n v="3"/>
    <n v="1"/>
    <m/>
    <m/>
    <n v="4"/>
    <n v="3"/>
    <m/>
    <n v="1"/>
    <n v="1"/>
    <m/>
    <m/>
    <m/>
    <m/>
    <m/>
    <m/>
    <m/>
    <m/>
    <m/>
    <m/>
    <m/>
  </r>
  <r>
    <s v="50523-492"/>
    <x v="2"/>
    <x v="10"/>
    <s v="COLOR BLOCK FLAT ESPADRILLE"/>
    <s v="WILD PANSY / PERFECT NAVY"/>
    <n v="74"/>
    <n v="195"/>
    <n v="51.8"/>
    <n v="3330"/>
    <n v="8775"/>
    <n v="2331"/>
    <n v="-0.30000000000000004"/>
    <n v="-0.73435897435897435"/>
    <n v="45"/>
    <m/>
    <m/>
    <m/>
    <m/>
    <m/>
    <m/>
    <m/>
    <m/>
    <m/>
    <m/>
    <m/>
    <m/>
    <m/>
    <m/>
    <m/>
    <n v="2"/>
    <n v="3"/>
    <n v="1"/>
    <n v="3"/>
    <n v="3"/>
    <n v="3"/>
    <n v="6"/>
    <n v="9"/>
    <n v="7"/>
    <n v="2"/>
    <n v="4"/>
    <n v="1"/>
    <n v="1"/>
    <m/>
    <m/>
    <m/>
    <m/>
    <m/>
    <m/>
    <m/>
    <m/>
    <m/>
  </r>
  <r>
    <s v="53734-961"/>
    <x v="2"/>
    <x v="10"/>
    <s v="FRIEDA 100MM ESPADRILLE"/>
    <s v="BLUSH STRIPE / Tan"/>
    <n v="108"/>
    <n v="285"/>
    <n v="75.599999999999994"/>
    <n v="1944"/>
    <n v="5130"/>
    <n v="1360.8"/>
    <n v="-0.30000000000000004"/>
    <n v="-0.73473684210526313"/>
    <n v="18"/>
    <m/>
    <m/>
    <m/>
    <m/>
    <m/>
    <m/>
    <m/>
    <m/>
    <m/>
    <m/>
    <m/>
    <m/>
    <m/>
    <m/>
    <m/>
    <m/>
    <m/>
    <m/>
    <m/>
    <m/>
    <n v="1"/>
    <n v="3"/>
    <m/>
    <n v="3"/>
    <m/>
    <n v="11"/>
    <m/>
    <m/>
    <m/>
    <m/>
    <m/>
    <m/>
    <m/>
    <m/>
    <m/>
    <m/>
    <m/>
  </r>
  <r>
    <s v="57228-017"/>
    <x v="2"/>
    <x v="11"/>
    <s v="GIGI 20MM POINTY TOE FLAT"/>
    <s v="PERFECT BLACK / Midnight"/>
    <n v="113"/>
    <n v="300"/>
    <n v="79.099999999999994"/>
    <n v="4407"/>
    <n v="11700"/>
    <n v="3084.8999999999996"/>
    <n v="-0.30000000000000004"/>
    <n v="-0.73633333333333328"/>
    <n v="39"/>
    <m/>
    <m/>
    <m/>
    <m/>
    <m/>
    <m/>
    <m/>
    <m/>
    <m/>
    <m/>
    <m/>
    <m/>
    <m/>
    <m/>
    <m/>
    <n v="5"/>
    <n v="4"/>
    <n v="5"/>
    <n v="1"/>
    <n v="2"/>
    <m/>
    <n v="3"/>
    <n v="2"/>
    <n v="1"/>
    <n v="2"/>
    <n v="4"/>
    <n v="6"/>
    <n v="4"/>
    <m/>
    <m/>
    <m/>
    <m/>
    <m/>
    <m/>
    <m/>
    <m/>
    <m/>
  </r>
  <r>
    <s v="60179-713"/>
    <x v="2"/>
    <x v="11"/>
    <s v="JESSA 25MM LOAFER"/>
    <s v="GOLD CREST ROCCIA / Fern Canyon"/>
    <n v="134"/>
    <n v="355"/>
    <n v="93.8"/>
    <n v="10318"/>
    <n v="27335"/>
    <n v="7222.5999999999995"/>
    <n v="-0.30000000000000004"/>
    <n v="-0.73577464788732394"/>
    <n v="77"/>
    <m/>
    <m/>
    <m/>
    <m/>
    <m/>
    <m/>
    <m/>
    <m/>
    <m/>
    <m/>
    <m/>
    <m/>
    <m/>
    <m/>
    <m/>
    <n v="10"/>
    <n v="8"/>
    <n v="7"/>
    <n v="4"/>
    <n v="3"/>
    <n v="3"/>
    <n v="7"/>
    <n v="5"/>
    <n v="7"/>
    <n v="3"/>
    <n v="6"/>
    <n v="7"/>
    <n v="7"/>
    <m/>
    <m/>
    <m/>
    <m/>
    <m/>
    <m/>
    <m/>
    <m/>
    <m/>
  </r>
  <r>
    <s v="60316-565"/>
    <x v="2"/>
    <x v="11"/>
    <s v="GIGI 20MM POINTY TOE FLAT"/>
    <s v="Black Cherry / BRIGHT LAVA"/>
    <n v="113"/>
    <n v="300"/>
    <n v="79.099999999999994"/>
    <n v="4068"/>
    <n v="10800"/>
    <n v="2847.6"/>
    <n v="-0.30000000000000004"/>
    <n v="-0.73633333333333328"/>
    <n v="36"/>
    <m/>
    <m/>
    <m/>
    <m/>
    <m/>
    <m/>
    <m/>
    <m/>
    <m/>
    <m/>
    <m/>
    <m/>
    <m/>
    <m/>
    <m/>
    <m/>
    <m/>
    <n v="6"/>
    <n v="4"/>
    <n v="6"/>
    <n v="5"/>
    <n v="5"/>
    <n v="3"/>
    <n v="4"/>
    <m/>
    <n v="2"/>
    <n v="1"/>
    <m/>
    <m/>
    <m/>
    <m/>
    <m/>
    <m/>
    <m/>
    <m/>
    <m/>
    <m/>
  </r>
  <r>
    <s v="11748-009"/>
    <x v="2"/>
    <x v="12"/>
    <s v="WEDGE THIN FLIP FLOP"/>
    <s v="BLACK/BLACK"/>
    <n v="25"/>
    <n v="65"/>
    <n v="17.5"/>
    <n v="550"/>
    <n v="1430"/>
    <n v="385"/>
    <n v="-0.30000000000000004"/>
    <n v="-0.73076923076923084"/>
    <n v="22"/>
    <m/>
    <m/>
    <m/>
    <m/>
    <m/>
    <m/>
    <m/>
    <m/>
    <m/>
    <m/>
    <m/>
    <m/>
    <m/>
    <m/>
    <m/>
    <m/>
    <m/>
    <n v="9"/>
    <m/>
    <m/>
    <m/>
    <m/>
    <m/>
    <m/>
    <m/>
    <n v="1"/>
    <m/>
    <n v="12"/>
    <m/>
    <m/>
    <m/>
    <m/>
    <m/>
    <m/>
    <m/>
    <m/>
    <m/>
  </r>
  <r>
    <s v="38959-300"/>
    <x v="2"/>
    <x v="12"/>
    <s v="PRINTED THIN FLIP FLOP"/>
    <s v="MINT EARLY BIRD"/>
    <n v="23"/>
    <n v="60"/>
    <n v="16.099999999999998"/>
    <n v="345"/>
    <n v="900"/>
    <n v="241.49999999999997"/>
    <n v="-0.30000000000000004"/>
    <n v="-0.73166666666666669"/>
    <n v="15"/>
    <m/>
    <m/>
    <m/>
    <m/>
    <m/>
    <m/>
    <m/>
    <m/>
    <m/>
    <m/>
    <m/>
    <m/>
    <m/>
    <m/>
    <m/>
    <n v="1"/>
    <m/>
    <n v="3"/>
    <m/>
    <n v="4"/>
    <m/>
    <n v="3"/>
    <m/>
    <n v="2"/>
    <m/>
    <n v="2"/>
    <m/>
    <m/>
    <m/>
    <m/>
    <m/>
    <m/>
    <m/>
    <m/>
    <m/>
    <m/>
    <m/>
  </r>
  <r>
    <s v="46006-461"/>
    <x v="2"/>
    <x v="12"/>
    <s v="CUT-OUT WEDGE FLIP FLOP"/>
    <s v="MONTAUK NAVY / NAVY HAPPY TIMES"/>
    <n v="30"/>
    <n v="80"/>
    <n v="21"/>
    <n v="1770"/>
    <n v="4720"/>
    <n v="1239"/>
    <n v="-0.30000000000000004"/>
    <n v="-0.73750000000000004"/>
    <n v="59"/>
    <m/>
    <m/>
    <m/>
    <m/>
    <m/>
    <m/>
    <m/>
    <m/>
    <m/>
    <m/>
    <m/>
    <m/>
    <m/>
    <m/>
    <m/>
    <m/>
    <m/>
    <n v="3"/>
    <m/>
    <n v="14"/>
    <m/>
    <n v="19"/>
    <m/>
    <n v="14"/>
    <m/>
    <n v="8"/>
    <m/>
    <n v="1"/>
    <m/>
    <m/>
    <m/>
    <m/>
    <m/>
    <m/>
    <m/>
    <m/>
    <m/>
  </r>
  <r>
    <s v="55496-004"/>
    <x v="2"/>
    <x v="13"/>
    <s v="PENELOPE 65MM CAP-TOE SLINGBACK PUMP"/>
    <s v="PERFECT BLACK / PERFECT BLACK"/>
    <n v="145"/>
    <n v="385"/>
    <n v="101.5"/>
    <n v="10440"/>
    <n v="27720"/>
    <n v="7308"/>
    <n v="-0.30000000000000004"/>
    <n v="-0.73636363636363633"/>
    <n v="72"/>
    <m/>
    <m/>
    <m/>
    <m/>
    <m/>
    <m/>
    <m/>
    <m/>
    <m/>
    <m/>
    <m/>
    <m/>
    <m/>
    <m/>
    <m/>
    <n v="6"/>
    <n v="7"/>
    <n v="5"/>
    <n v="9"/>
    <n v="8"/>
    <n v="10"/>
    <n v="6"/>
    <n v="2"/>
    <n v="5"/>
    <n v="4"/>
    <n v="2"/>
    <n v="4"/>
    <n v="4"/>
    <m/>
    <m/>
    <m/>
    <m/>
    <m/>
    <m/>
    <m/>
    <m/>
    <m/>
  </r>
  <r>
    <s v="55549-004"/>
    <x v="2"/>
    <x v="13"/>
    <s v="PENELOPE 85MM CAP-TOE PUMP"/>
    <s v="PERFECT BLACK / PERFECT BLACK"/>
    <n v="145"/>
    <n v="385"/>
    <n v="101.5"/>
    <n v="10150"/>
    <n v="26950"/>
    <n v="7105"/>
    <n v="-0.30000000000000004"/>
    <n v="-0.73636363636363633"/>
    <n v="70"/>
    <m/>
    <m/>
    <m/>
    <m/>
    <m/>
    <m/>
    <m/>
    <m/>
    <m/>
    <m/>
    <m/>
    <m/>
    <m/>
    <m/>
    <m/>
    <n v="4"/>
    <n v="6"/>
    <n v="6"/>
    <n v="6"/>
    <n v="9"/>
    <n v="4"/>
    <n v="6"/>
    <n v="4"/>
    <n v="4"/>
    <n v="2"/>
    <n v="7"/>
    <n v="6"/>
    <n v="6"/>
    <m/>
    <m/>
    <m/>
    <m/>
    <m/>
    <m/>
    <m/>
    <m/>
    <m/>
  </r>
  <r>
    <s v="60515-565"/>
    <x v="2"/>
    <x v="13"/>
    <s v="GIGI 55MM POINTY TOE PUMP"/>
    <s v="Black Cherry / BRIGHT LAVA"/>
    <n v="125"/>
    <n v="330"/>
    <n v="87.5"/>
    <n v="8875"/>
    <n v="23430"/>
    <n v="6212.5"/>
    <n v="-0.30000000000000004"/>
    <n v="-0.73484848484848486"/>
    <n v="71"/>
    <m/>
    <m/>
    <m/>
    <m/>
    <m/>
    <m/>
    <m/>
    <m/>
    <m/>
    <m/>
    <m/>
    <m/>
    <m/>
    <m/>
    <m/>
    <n v="2"/>
    <n v="3"/>
    <n v="9"/>
    <n v="6"/>
    <n v="11"/>
    <n v="7"/>
    <n v="10"/>
    <n v="5"/>
    <n v="8"/>
    <n v="2"/>
    <n v="4"/>
    <n v="2"/>
    <n v="2"/>
    <m/>
    <m/>
    <m/>
    <m/>
    <m/>
    <m/>
    <m/>
    <m/>
    <m/>
  </r>
  <r>
    <s v="60930-027"/>
    <x v="2"/>
    <x v="13"/>
    <s v="MADISON 100MM MARY-JANE PUMP"/>
    <s v="SILVER / GOLD"/>
    <n v="187"/>
    <n v="495"/>
    <n v="130.9"/>
    <n v="13651"/>
    <n v="36135"/>
    <n v="9555.7000000000007"/>
    <n v="-0.29999999999999993"/>
    <n v="-0.73555555555555552"/>
    <n v="73"/>
    <m/>
    <m/>
    <m/>
    <m/>
    <m/>
    <m/>
    <m/>
    <m/>
    <m/>
    <m/>
    <m/>
    <m/>
    <m/>
    <m/>
    <m/>
    <n v="4"/>
    <n v="4"/>
    <n v="5"/>
    <n v="4"/>
    <n v="2"/>
    <n v="12"/>
    <n v="14"/>
    <n v="4"/>
    <n v="8"/>
    <n v="2"/>
    <n v="4"/>
    <n v="3"/>
    <n v="7"/>
    <m/>
    <m/>
    <m/>
    <m/>
    <m/>
    <m/>
    <m/>
    <m/>
    <m/>
  </r>
  <r>
    <s v="32604-654"/>
    <x v="2"/>
    <x v="13"/>
    <s v="ELIZABETH 65MM PUMP"/>
    <s v="SEA SHELL PINK"/>
    <n v="108"/>
    <n v="285"/>
    <n v="75.599999999999994"/>
    <n v="16956"/>
    <n v="44745"/>
    <n v="11869.199999999999"/>
    <n v="-0.30000000000000004"/>
    <n v="-0.73473684210526313"/>
    <n v="157"/>
    <m/>
    <m/>
    <m/>
    <m/>
    <m/>
    <m/>
    <m/>
    <m/>
    <m/>
    <m/>
    <m/>
    <m/>
    <m/>
    <m/>
    <m/>
    <n v="5"/>
    <n v="4"/>
    <n v="22"/>
    <n v="9"/>
    <n v="25"/>
    <n v="15"/>
    <n v="23"/>
    <n v="12"/>
    <n v="18"/>
    <n v="6"/>
    <n v="10"/>
    <n v="3"/>
    <n v="5"/>
    <m/>
    <m/>
    <m/>
    <m/>
    <m/>
    <m/>
    <m/>
    <m/>
    <m/>
  </r>
  <r>
    <s v="42926-041"/>
    <x v="2"/>
    <x v="13"/>
    <s v="THERESE 65MM PUMP"/>
    <s v="DUST STORM"/>
    <n v="109"/>
    <n v="290"/>
    <n v="76.3"/>
    <n v="11772"/>
    <n v="31320"/>
    <n v="8240.4"/>
    <n v="-0.30000000000000004"/>
    <n v="-0.73689655172413793"/>
    <n v="108"/>
    <m/>
    <m/>
    <m/>
    <m/>
    <m/>
    <m/>
    <m/>
    <m/>
    <m/>
    <m/>
    <m/>
    <m/>
    <m/>
    <m/>
    <m/>
    <n v="1"/>
    <n v="2"/>
    <n v="8"/>
    <n v="10"/>
    <n v="20"/>
    <n v="10"/>
    <n v="20"/>
    <n v="2"/>
    <n v="15"/>
    <n v="2"/>
    <n v="10"/>
    <n v="5"/>
    <n v="3"/>
    <m/>
    <m/>
    <m/>
    <m/>
    <m/>
    <m/>
    <m/>
    <m/>
    <m/>
  </r>
  <r>
    <s v="43801-610"/>
    <x v="2"/>
    <x v="13"/>
    <s v="JOSEPHINE 75MM PUMP"/>
    <s v="Bordeaux / Multi"/>
    <n v="187"/>
    <n v="495"/>
    <n v="130.9"/>
    <n v="24123"/>
    <n v="63855"/>
    <n v="16886.100000000002"/>
    <n v="-0.29999999999999993"/>
    <n v="-0.73555555555555552"/>
    <n v="129"/>
    <m/>
    <m/>
    <m/>
    <m/>
    <m/>
    <m/>
    <m/>
    <m/>
    <m/>
    <m/>
    <m/>
    <m/>
    <m/>
    <m/>
    <m/>
    <n v="7"/>
    <n v="4"/>
    <n v="12"/>
    <n v="14"/>
    <n v="17"/>
    <n v="16"/>
    <n v="17"/>
    <n v="13"/>
    <n v="12"/>
    <n v="6"/>
    <n v="6"/>
    <n v="3"/>
    <n v="2"/>
    <m/>
    <m/>
    <m/>
    <m/>
    <m/>
    <m/>
    <m/>
    <m/>
    <m/>
  </r>
  <r>
    <s v="43801-890"/>
    <x v="2"/>
    <x v="13"/>
    <s v="JOSEPHINE 75MM PUMP"/>
    <s v="BLACK / MULTI"/>
    <n v="187"/>
    <n v="495"/>
    <n v="130.9"/>
    <n v="20757"/>
    <n v="54945"/>
    <n v="14529.900000000001"/>
    <n v="-0.29999999999999993"/>
    <n v="-0.73555555555555552"/>
    <n v="111"/>
    <m/>
    <m/>
    <m/>
    <m/>
    <m/>
    <m/>
    <m/>
    <m/>
    <m/>
    <m/>
    <m/>
    <m/>
    <m/>
    <m/>
    <m/>
    <n v="7"/>
    <n v="11"/>
    <n v="11"/>
    <n v="18"/>
    <n v="16"/>
    <n v="15"/>
    <n v="7"/>
    <n v="7"/>
    <n v="4"/>
    <n v="4"/>
    <n v="2"/>
    <n v="5"/>
    <n v="4"/>
    <m/>
    <m/>
    <m/>
    <m/>
    <m/>
    <m/>
    <m/>
    <m/>
    <m/>
  </r>
  <r>
    <s v="51563-654"/>
    <x v="2"/>
    <x v="13"/>
    <s v="ROSALIND 65MM PUMP"/>
    <s v="SEA SHELL PINK"/>
    <n v="126"/>
    <n v="335"/>
    <n v="88.199999999999989"/>
    <n v="13104"/>
    <n v="34840"/>
    <n v="9172.7999999999993"/>
    <n v="-0.30000000000000004"/>
    <n v="-0.73671641791044773"/>
    <n v="104"/>
    <m/>
    <m/>
    <m/>
    <m/>
    <m/>
    <m/>
    <m/>
    <m/>
    <m/>
    <m/>
    <m/>
    <m/>
    <m/>
    <m/>
    <m/>
    <n v="3"/>
    <n v="5"/>
    <n v="11"/>
    <n v="9"/>
    <n v="16"/>
    <n v="11"/>
    <n v="18"/>
    <n v="10"/>
    <n v="6"/>
    <n v="5"/>
    <n v="4"/>
    <n v="3"/>
    <n v="3"/>
    <m/>
    <m/>
    <m/>
    <m/>
    <m/>
    <m/>
    <m/>
    <m/>
    <m/>
  </r>
  <r>
    <s v="57284-200"/>
    <x v="2"/>
    <x v="14"/>
    <s v="MILLER"/>
    <s v="BROWN"/>
    <n v="89"/>
    <n v="235"/>
    <n v="62.3"/>
    <n v="1602"/>
    <n v="4230"/>
    <n v="1121.3999999999999"/>
    <n v="-0.30000000000000004"/>
    <n v="-0.73489361702127665"/>
    <n v="18"/>
    <m/>
    <m/>
    <m/>
    <m/>
    <m/>
    <m/>
    <m/>
    <m/>
    <m/>
    <m/>
    <m/>
    <m/>
    <m/>
    <m/>
    <m/>
    <n v="6"/>
    <n v="2"/>
    <n v="4"/>
    <n v="2"/>
    <n v="1"/>
    <n v="1"/>
    <n v="1"/>
    <m/>
    <n v="1"/>
    <m/>
    <m/>
    <m/>
    <m/>
    <m/>
    <m/>
    <m/>
    <m/>
    <m/>
    <m/>
    <m/>
    <m/>
    <m/>
  </r>
  <r>
    <s v="57284-406"/>
    <x v="2"/>
    <x v="14"/>
    <s v="MILLER"/>
    <s v="BLUE YONDER"/>
    <n v="89"/>
    <n v="235"/>
    <n v="62.3"/>
    <n v="1335"/>
    <n v="3525"/>
    <n v="934.5"/>
    <n v="-0.30000000000000004"/>
    <n v="-0.73489361702127654"/>
    <n v="15"/>
    <m/>
    <m/>
    <m/>
    <m/>
    <m/>
    <m/>
    <m/>
    <m/>
    <m/>
    <m/>
    <m/>
    <m/>
    <m/>
    <m/>
    <m/>
    <n v="1"/>
    <m/>
    <n v="1"/>
    <n v="4"/>
    <n v="5"/>
    <n v="1"/>
    <n v="2"/>
    <m/>
    <n v="1"/>
    <m/>
    <m/>
    <m/>
    <m/>
    <m/>
    <m/>
    <m/>
    <m/>
    <m/>
    <m/>
    <m/>
    <m/>
    <m/>
  </r>
  <r>
    <s v="60568-334"/>
    <x v="2"/>
    <x v="14"/>
    <s v="METAL MILLER"/>
    <s v="LECCIO ROCCIA / GOLD"/>
    <n v="96"/>
    <n v="255"/>
    <n v="67.199999999999989"/>
    <n v="4128"/>
    <n v="10965"/>
    <n v="2889.5999999999995"/>
    <n v="-0.30000000000000016"/>
    <n v="-0.73647058823529421"/>
    <n v="43"/>
    <m/>
    <m/>
    <m/>
    <m/>
    <m/>
    <m/>
    <m/>
    <m/>
    <m/>
    <m/>
    <m/>
    <m/>
    <m/>
    <m/>
    <m/>
    <n v="2"/>
    <m/>
    <n v="2"/>
    <n v="2"/>
    <n v="6"/>
    <n v="4"/>
    <n v="7"/>
    <n v="7"/>
    <n v="5"/>
    <m/>
    <n v="1"/>
    <n v="2"/>
    <n v="5"/>
    <m/>
    <m/>
    <m/>
    <m/>
    <m/>
    <m/>
    <m/>
    <m/>
    <m/>
  </r>
  <r>
    <s v="46044-001"/>
    <x v="2"/>
    <x v="14"/>
    <s v="TATIANA 45MM SLIDE"/>
    <s v="Black"/>
    <n v="126"/>
    <n v="335"/>
    <n v="88.199999999999989"/>
    <n v="10710"/>
    <n v="28475"/>
    <n v="7496.9999999999991"/>
    <n v="-0.30000000000000004"/>
    <n v="-0.73671641791044773"/>
    <n v="85"/>
    <m/>
    <m/>
    <m/>
    <m/>
    <m/>
    <m/>
    <m/>
    <m/>
    <m/>
    <m/>
    <m/>
    <m/>
    <m/>
    <m/>
    <m/>
    <n v="6"/>
    <n v="7"/>
    <n v="8"/>
    <n v="5"/>
    <n v="11"/>
    <n v="17"/>
    <n v="6"/>
    <n v="4"/>
    <n v="3"/>
    <n v="5"/>
    <n v="6"/>
    <n v="4"/>
    <n v="3"/>
    <m/>
    <m/>
    <m/>
    <m/>
    <m/>
    <m/>
    <m/>
    <m/>
    <m/>
  </r>
  <r>
    <s v="46244-043"/>
    <x v="2"/>
    <x v="14"/>
    <s v="CARTER SLIDE"/>
    <s v="PERFECT BLACK / SILVER"/>
    <n v="96"/>
    <n v="255"/>
    <n v="67.199999999999989"/>
    <n v="12000"/>
    <n v="31875"/>
    <n v="8399.9999999999982"/>
    <n v="-0.30000000000000016"/>
    <n v="-0.73647058823529421"/>
    <n v="125"/>
    <m/>
    <m/>
    <m/>
    <m/>
    <m/>
    <m/>
    <m/>
    <m/>
    <m/>
    <m/>
    <m/>
    <m/>
    <m/>
    <m/>
    <m/>
    <n v="1"/>
    <n v="2"/>
    <n v="6"/>
    <n v="3"/>
    <n v="25"/>
    <n v="20"/>
    <n v="32"/>
    <n v="15"/>
    <n v="15"/>
    <n v="3"/>
    <m/>
    <n v="2"/>
    <n v="1"/>
    <m/>
    <m/>
    <m/>
    <m/>
    <m/>
    <m/>
    <m/>
    <m/>
    <m/>
  </r>
  <r>
    <s v="46244-661"/>
    <x v="2"/>
    <x v="14"/>
    <s v="CARTER SLIDE"/>
    <s v="Rose Gold / Perfect Blush"/>
    <n v="96"/>
    <n v="255"/>
    <n v="67.199999999999989"/>
    <n v="4608"/>
    <n v="12240"/>
    <n v="3225.5999999999995"/>
    <n v="-0.30000000000000016"/>
    <n v="-0.73647058823529421"/>
    <n v="48"/>
    <m/>
    <m/>
    <m/>
    <m/>
    <m/>
    <m/>
    <m/>
    <m/>
    <m/>
    <m/>
    <m/>
    <m/>
    <m/>
    <m/>
    <m/>
    <n v="2"/>
    <n v="2"/>
    <n v="4"/>
    <n v="2"/>
    <n v="4"/>
    <n v="5"/>
    <n v="9"/>
    <n v="4"/>
    <n v="5"/>
    <n v="3"/>
    <n v="2"/>
    <n v="2"/>
    <n v="4"/>
    <m/>
    <m/>
    <m/>
    <m/>
    <m/>
    <m/>
    <m/>
    <m/>
    <m/>
  </r>
  <r>
    <s v="46249-022"/>
    <x v="2"/>
    <x v="14"/>
    <s v="LOGAN SLIDE"/>
    <s v="Gray Blue / PERFECT NAVY"/>
    <n v="111"/>
    <n v="295"/>
    <n v="77.699999999999989"/>
    <n v="5550"/>
    <n v="14750"/>
    <n v="3884.9999999999995"/>
    <n v="-0.30000000000000004"/>
    <n v="-0.73661016949152547"/>
    <n v="50"/>
    <m/>
    <m/>
    <m/>
    <m/>
    <m/>
    <m/>
    <m/>
    <m/>
    <m/>
    <m/>
    <m/>
    <m/>
    <m/>
    <m/>
    <m/>
    <n v="3"/>
    <n v="1"/>
    <n v="8"/>
    <n v="3"/>
    <n v="8"/>
    <n v="2"/>
    <n v="7"/>
    <n v="2"/>
    <n v="8"/>
    <n v="1"/>
    <n v="4"/>
    <n v="1"/>
    <n v="2"/>
    <m/>
    <m/>
    <m/>
    <m/>
    <m/>
    <m/>
    <m/>
    <m/>
    <m/>
  </r>
  <r>
    <s v="46249-662"/>
    <x v="2"/>
    <x v="14"/>
    <s v="LOGAN SLIDE"/>
    <s v="Rose / NATURAL VACHETTA"/>
    <n v="111"/>
    <n v="295"/>
    <n v="77.699999999999989"/>
    <n v="17205"/>
    <n v="45725"/>
    <n v="12043.499999999998"/>
    <n v="-0.30000000000000016"/>
    <n v="-0.73661016949152547"/>
    <n v="155"/>
    <m/>
    <m/>
    <m/>
    <m/>
    <m/>
    <m/>
    <m/>
    <m/>
    <m/>
    <m/>
    <m/>
    <m/>
    <m/>
    <m/>
    <m/>
    <n v="10"/>
    <n v="10"/>
    <n v="17"/>
    <n v="16"/>
    <n v="28"/>
    <n v="4"/>
    <n v="20"/>
    <n v="12"/>
    <n v="13"/>
    <n v="5"/>
    <n v="13"/>
    <n v="5"/>
    <n v="2"/>
    <m/>
    <m/>
    <m/>
    <m/>
    <m/>
    <m/>
    <m/>
    <m/>
    <m/>
  </r>
  <r>
    <s v="46250-662"/>
    <x v="2"/>
    <x v="14"/>
    <s v="LOGAN 45MM SLIDE"/>
    <s v="Rose / NATURAL VACHETTA"/>
    <n v="134"/>
    <n v="355"/>
    <n v="93.8"/>
    <n v="27336"/>
    <n v="72420"/>
    <n v="19135.2"/>
    <n v="-0.29999999999999993"/>
    <n v="-0.73577464788732394"/>
    <n v="204"/>
    <m/>
    <m/>
    <m/>
    <m/>
    <m/>
    <m/>
    <m/>
    <m/>
    <m/>
    <m/>
    <m/>
    <m/>
    <m/>
    <m/>
    <m/>
    <n v="2"/>
    <n v="9"/>
    <n v="15"/>
    <n v="17"/>
    <n v="29"/>
    <n v="21"/>
    <n v="34"/>
    <n v="18"/>
    <n v="23"/>
    <n v="13"/>
    <n v="11"/>
    <n v="7"/>
    <n v="5"/>
    <m/>
    <m/>
    <m/>
    <m/>
    <m/>
    <m/>
    <m/>
    <m/>
    <m/>
  </r>
  <r>
    <s v="46516-257"/>
    <x v="2"/>
    <x v="14"/>
    <s v="ISLE ANKLE-STRAP SANDAL"/>
    <s v="Multi Color / NATURAL VACHETTA / NATURAL"/>
    <n v="134"/>
    <n v="355"/>
    <n v="93.8"/>
    <n v="11524"/>
    <n v="30530"/>
    <n v="8066.8"/>
    <n v="-0.29999999999999993"/>
    <n v="-0.73577464788732394"/>
    <n v="86"/>
    <m/>
    <m/>
    <m/>
    <m/>
    <m/>
    <m/>
    <m/>
    <m/>
    <m/>
    <m/>
    <m/>
    <m/>
    <m/>
    <m/>
    <m/>
    <n v="1"/>
    <n v="3"/>
    <n v="5"/>
    <n v="3"/>
    <n v="14"/>
    <n v="13"/>
    <n v="14"/>
    <n v="13"/>
    <n v="10"/>
    <n v="4"/>
    <n v="6"/>
    <m/>
    <m/>
    <m/>
    <m/>
    <m/>
    <m/>
    <m/>
    <m/>
    <m/>
    <m/>
    <m/>
  </r>
  <r>
    <s v="46914-809"/>
    <x v="2"/>
    <x v="14"/>
    <s v="PATOS DISK SANDAL"/>
    <s v="Poppy Orange / Gold"/>
    <n v="96"/>
    <n v="255"/>
    <n v="67.199999999999989"/>
    <n v="1632"/>
    <n v="4335"/>
    <n v="1142.3999999999999"/>
    <n v="-0.30000000000000004"/>
    <n v="-0.73647058823529421"/>
    <n v="17"/>
    <m/>
    <m/>
    <m/>
    <m/>
    <m/>
    <m/>
    <m/>
    <m/>
    <m/>
    <m/>
    <m/>
    <m/>
    <m/>
    <m/>
    <m/>
    <n v="6"/>
    <n v="1"/>
    <n v="1"/>
    <n v="1"/>
    <n v="2"/>
    <m/>
    <n v="2"/>
    <n v="2"/>
    <m/>
    <n v="1"/>
    <n v="1"/>
    <m/>
    <m/>
    <m/>
    <m/>
    <m/>
    <m/>
    <m/>
    <m/>
    <m/>
    <m/>
    <m/>
  </r>
  <r>
    <s v="46931-101"/>
    <x v="2"/>
    <x v="14"/>
    <s v="LINA PADDED SLIDE"/>
    <s v="Ivory/Black"/>
    <n v="60"/>
    <n v="160"/>
    <n v="42"/>
    <n v="2040"/>
    <n v="5440"/>
    <n v="1428"/>
    <n v="-0.30000000000000004"/>
    <n v="-0.73750000000000004"/>
    <n v="34"/>
    <m/>
    <m/>
    <m/>
    <m/>
    <m/>
    <m/>
    <m/>
    <m/>
    <m/>
    <m/>
    <m/>
    <m/>
    <m/>
    <m/>
    <m/>
    <n v="6"/>
    <m/>
    <n v="3"/>
    <m/>
    <n v="12"/>
    <m/>
    <m/>
    <m/>
    <n v="1"/>
    <m/>
    <n v="7"/>
    <m/>
    <n v="5"/>
    <m/>
    <m/>
    <m/>
    <m/>
    <m/>
    <m/>
    <m/>
    <m/>
    <m/>
  </r>
  <r>
    <s v="47120-261"/>
    <x v="2"/>
    <x v="14"/>
    <s v="BLAKE ANKLE-STRAP SANDAL"/>
    <s v="NATURAL VACHETTA / SILVER"/>
    <n v="100"/>
    <n v="265"/>
    <n v="70"/>
    <n v="4300"/>
    <n v="11395"/>
    <n v="3010"/>
    <n v="-0.30000000000000004"/>
    <n v="-0.73584905660377364"/>
    <n v="43"/>
    <m/>
    <m/>
    <m/>
    <m/>
    <m/>
    <m/>
    <m/>
    <m/>
    <m/>
    <m/>
    <m/>
    <m/>
    <m/>
    <m/>
    <m/>
    <n v="4"/>
    <n v="4"/>
    <n v="1"/>
    <m/>
    <n v="8"/>
    <n v="3"/>
    <n v="3"/>
    <n v="2"/>
    <n v="3"/>
    <n v="3"/>
    <n v="5"/>
    <n v="6"/>
    <n v="1"/>
    <m/>
    <m/>
    <m/>
    <m/>
    <m/>
    <m/>
    <m/>
    <m/>
    <m/>
  </r>
  <r>
    <s v="47126-100"/>
    <x v="2"/>
    <x v="14"/>
    <s v="SIENNA FLAT SLIDE"/>
    <s v="White"/>
    <n v="111"/>
    <n v="295"/>
    <n v="77.699999999999989"/>
    <n v="11766"/>
    <n v="31270"/>
    <n v="8236.1999999999989"/>
    <n v="-0.30000000000000004"/>
    <n v="-0.73661016949152547"/>
    <n v="106"/>
    <m/>
    <m/>
    <m/>
    <m/>
    <m/>
    <m/>
    <m/>
    <m/>
    <m/>
    <m/>
    <m/>
    <m/>
    <m/>
    <m/>
    <m/>
    <n v="9"/>
    <n v="2"/>
    <n v="11"/>
    <n v="5"/>
    <n v="13"/>
    <n v="7"/>
    <n v="13"/>
    <n v="8"/>
    <n v="9"/>
    <n v="7"/>
    <n v="9"/>
    <n v="8"/>
    <n v="5"/>
    <m/>
    <m/>
    <m/>
    <m/>
    <m/>
    <m/>
    <m/>
    <m/>
    <m/>
  </r>
  <r>
    <s v="47126-260"/>
    <x v="2"/>
    <x v="14"/>
    <s v="SIENNA FLAT SLIDE"/>
    <s v="NATURAL VACHETTA / Multi"/>
    <n v="111"/>
    <n v="295"/>
    <n v="77.699999999999989"/>
    <n v="18315"/>
    <n v="48675"/>
    <n v="12820.499999999998"/>
    <n v="-0.30000000000000004"/>
    <n v="-0.73661016949152547"/>
    <n v="165"/>
    <m/>
    <m/>
    <m/>
    <m/>
    <m/>
    <m/>
    <m/>
    <m/>
    <m/>
    <m/>
    <m/>
    <m/>
    <m/>
    <m/>
    <m/>
    <n v="8"/>
    <n v="6"/>
    <n v="18"/>
    <n v="11"/>
    <n v="16"/>
    <n v="14"/>
    <n v="20"/>
    <n v="15"/>
    <n v="20"/>
    <n v="7"/>
    <n v="14"/>
    <n v="7"/>
    <n v="9"/>
    <m/>
    <m/>
    <m/>
    <m/>
    <m/>
    <m/>
    <m/>
    <m/>
    <m/>
  </r>
  <r>
    <s v="47126-430"/>
    <x v="2"/>
    <x v="14"/>
    <s v="SIENNA FLAT SLIDE"/>
    <s v="PERFECT NAVY"/>
    <n v="111"/>
    <n v="295"/>
    <n v="77.699999999999989"/>
    <n v="8658"/>
    <n v="23010"/>
    <n v="6060.5999999999995"/>
    <n v="-0.30000000000000004"/>
    <n v="-0.73661016949152547"/>
    <n v="78"/>
    <m/>
    <m/>
    <m/>
    <m/>
    <m/>
    <m/>
    <m/>
    <m/>
    <m/>
    <m/>
    <m/>
    <m/>
    <m/>
    <m/>
    <m/>
    <n v="4"/>
    <m/>
    <n v="9"/>
    <n v="4"/>
    <n v="10"/>
    <n v="2"/>
    <n v="14"/>
    <n v="6"/>
    <n v="12"/>
    <n v="6"/>
    <n v="4"/>
    <n v="5"/>
    <n v="2"/>
    <m/>
    <m/>
    <m/>
    <m/>
    <m/>
    <m/>
    <m/>
    <m/>
    <m/>
  </r>
  <r>
    <s v="47518-508"/>
    <x v="2"/>
    <x v="14"/>
    <s v="DELANEY 75MM SANDAL"/>
    <s v="MALBEC / Rose Gold"/>
    <n v="111"/>
    <n v="295"/>
    <n v="77.699999999999989"/>
    <n v="1776"/>
    <n v="4720"/>
    <n v="1243.1999999999998"/>
    <n v="-0.30000000000000016"/>
    <n v="-0.73661016949152547"/>
    <n v="16"/>
    <m/>
    <m/>
    <m/>
    <m/>
    <m/>
    <m/>
    <m/>
    <m/>
    <m/>
    <m/>
    <m/>
    <m/>
    <m/>
    <m/>
    <m/>
    <n v="2"/>
    <n v="2"/>
    <m/>
    <n v="1"/>
    <m/>
    <n v="1"/>
    <n v="2"/>
    <m/>
    <n v="3"/>
    <m/>
    <n v="2"/>
    <n v="1"/>
    <n v="2"/>
    <m/>
    <m/>
    <m/>
    <m/>
    <m/>
    <m/>
    <m/>
    <m/>
    <m/>
  </r>
  <r>
    <s v="47766-650"/>
    <x v="2"/>
    <x v="14"/>
    <s v="ANNETTE 45MM MULE"/>
    <s v="PINK SUGAR ABBEY FLORAL / Multi Color"/>
    <n v="138"/>
    <n v="365"/>
    <n v="96.6"/>
    <n v="28704"/>
    <n v="75920"/>
    <n v="20092.8"/>
    <n v="-0.30000000000000004"/>
    <n v="-0.73534246575342466"/>
    <n v="208"/>
    <m/>
    <m/>
    <m/>
    <m/>
    <m/>
    <m/>
    <m/>
    <m/>
    <m/>
    <m/>
    <m/>
    <m/>
    <m/>
    <m/>
    <m/>
    <n v="7"/>
    <n v="7"/>
    <n v="14"/>
    <n v="16"/>
    <n v="30"/>
    <n v="30"/>
    <n v="29"/>
    <n v="23"/>
    <n v="20"/>
    <n v="12"/>
    <n v="10"/>
    <n v="5"/>
    <n v="5"/>
    <m/>
    <m/>
    <m/>
    <m/>
    <m/>
    <m/>
    <m/>
    <m/>
    <m/>
  </r>
  <r>
    <s v="48214-448"/>
    <x v="2"/>
    <x v="14"/>
    <s v="ANNABELLE BOW SLIDE"/>
    <s v="DENIM CHAMBRAY"/>
    <n v="100"/>
    <n v="265"/>
    <n v="70"/>
    <n v="18400"/>
    <n v="48760"/>
    <n v="12880"/>
    <n v="-0.30000000000000004"/>
    <n v="-0.73584905660377364"/>
    <n v="184"/>
    <m/>
    <m/>
    <m/>
    <m/>
    <m/>
    <m/>
    <m/>
    <m/>
    <m/>
    <m/>
    <m/>
    <m/>
    <m/>
    <m/>
    <m/>
    <n v="12"/>
    <n v="11"/>
    <n v="20"/>
    <n v="16"/>
    <n v="23"/>
    <n v="16"/>
    <n v="22"/>
    <n v="15"/>
    <n v="14"/>
    <n v="8"/>
    <n v="11"/>
    <n v="8"/>
    <n v="8"/>
    <m/>
    <m/>
    <m/>
    <m/>
    <m/>
    <m/>
    <m/>
    <m/>
    <m/>
  </r>
  <r>
    <s v="48430-210"/>
    <x v="2"/>
    <x v="14"/>
    <s v="DELANEY EMBELLISHED FLAT SANDAL"/>
    <s v="Tan / Tan"/>
    <n v="111"/>
    <n v="295"/>
    <n v="77.699999999999989"/>
    <n v="1887"/>
    <n v="5015"/>
    <n v="1320.8999999999999"/>
    <n v="-0.30000000000000004"/>
    <n v="-0.73661016949152547"/>
    <n v="17"/>
    <m/>
    <m/>
    <m/>
    <m/>
    <m/>
    <m/>
    <m/>
    <m/>
    <m/>
    <m/>
    <m/>
    <m/>
    <m/>
    <m/>
    <m/>
    <n v="1"/>
    <n v="1"/>
    <n v="1"/>
    <n v="1"/>
    <n v="3"/>
    <m/>
    <n v="4"/>
    <n v="1"/>
    <n v="4"/>
    <m/>
    <m/>
    <n v="1"/>
    <m/>
    <m/>
    <m/>
    <m/>
    <m/>
    <m/>
    <m/>
    <m/>
    <m/>
    <m/>
  </r>
  <r>
    <s v="49761-010"/>
    <x v="2"/>
    <x v="14"/>
    <s v="ELODIE 105MM ANKLE-STRAP SANDAL"/>
    <s v="Hematite / PERFECT BLACK"/>
    <n v="149"/>
    <n v="395"/>
    <n v="104.3"/>
    <n v="15645"/>
    <n v="41475"/>
    <n v="10951.5"/>
    <n v="-0.30000000000000004"/>
    <n v="-0.73594936708860759"/>
    <n v="105"/>
    <m/>
    <m/>
    <m/>
    <m/>
    <m/>
    <m/>
    <m/>
    <m/>
    <m/>
    <m/>
    <m/>
    <m/>
    <m/>
    <m/>
    <m/>
    <n v="7"/>
    <n v="6"/>
    <n v="9"/>
    <n v="9"/>
    <n v="15"/>
    <n v="13"/>
    <n v="16"/>
    <n v="10"/>
    <n v="9"/>
    <n v="4"/>
    <n v="4"/>
    <n v="2"/>
    <n v="1"/>
    <m/>
    <m/>
    <m/>
    <m/>
    <m/>
    <m/>
    <m/>
    <m/>
    <m/>
  </r>
  <r>
    <s v="49761-699"/>
    <x v="2"/>
    <x v="14"/>
    <s v="ELODIE 105MM ANKLE-STRAP SANDAL"/>
    <s v="Rose / Goan Sand"/>
    <n v="149"/>
    <n v="395"/>
    <n v="104.3"/>
    <n v="18625"/>
    <n v="49375"/>
    <n v="13037.5"/>
    <n v="-0.30000000000000004"/>
    <n v="-0.73594936708860759"/>
    <n v="125"/>
    <m/>
    <m/>
    <m/>
    <m/>
    <m/>
    <m/>
    <m/>
    <m/>
    <m/>
    <m/>
    <m/>
    <m/>
    <m/>
    <m/>
    <m/>
    <n v="4"/>
    <n v="7"/>
    <n v="12"/>
    <n v="14"/>
    <n v="17"/>
    <n v="12"/>
    <n v="16"/>
    <n v="9"/>
    <n v="14"/>
    <n v="10"/>
    <n v="5"/>
    <n v="2"/>
    <n v="3"/>
    <m/>
    <m/>
    <m/>
    <m/>
    <m/>
    <m/>
    <m/>
    <m/>
    <m/>
  </r>
  <r>
    <s v="49771-267"/>
    <x v="2"/>
    <x v="14"/>
    <s v="BRANNAN SHEARLING SANDAL"/>
    <s v="NATURAL VACHETTA"/>
    <n v="126"/>
    <n v="335"/>
    <n v="88.199999999999989"/>
    <n v="2520"/>
    <n v="6700"/>
    <n v="1763.9999999999998"/>
    <n v="-0.30000000000000004"/>
    <n v="-0.73671641791044773"/>
    <n v="20"/>
    <m/>
    <m/>
    <m/>
    <m/>
    <m/>
    <m/>
    <m/>
    <m/>
    <m/>
    <m/>
    <m/>
    <m/>
    <m/>
    <m/>
    <m/>
    <n v="1"/>
    <n v="1"/>
    <n v="1"/>
    <n v="2"/>
    <n v="2"/>
    <n v="3"/>
    <n v="3"/>
    <n v="3"/>
    <n v="2"/>
    <n v="1"/>
    <m/>
    <n v="1"/>
    <m/>
    <m/>
    <m/>
    <m/>
    <m/>
    <m/>
    <m/>
    <m/>
    <m/>
    <m/>
  </r>
  <r>
    <s v="50051-430"/>
    <x v="2"/>
    <x v="14"/>
    <s v="CELIA TWO-BAND SANDAL"/>
    <s v="PERFECT NAVY"/>
    <n v="126"/>
    <n v="335"/>
    <n v="88.199999999999989"/>
    <n v="22680"/>
    <n v="60300"/>
    <n v="15875.999999999998"/>
    <n v="-0.30000000000000004"/>
    <n v="-0.73671641791044773"/>
    <n v="180"/>
    <m/>
    <m/>
    <m/>
    <m/>
    <m/>
    <m/>
    <m/>
    <m/>
    <m/>
    <m/>
    <m/>
    <m/>
    <m/>
    <m/>
    <m/>
    <n v="10"/>
    <m/>
    <n v="27"/>
    <m/>
    <n v="41"/>
    <m/>
    <n v="42"/>
    <m/>
    <n v="29"/>
    <m/>
    <n v="20"/>
    <m/>
    <n v="11"/>
    <m/>
    <m/>
    <m/>
    <m/>
    <m/>
    <m/>
    <m/>
    <m/>
    <m/>
  </r>
  <r>
    <s v="50051-633"/>
    <x v="2"/>
    <x v="14"/>
    <s v="CELIA TWO-BAND SANDAL"/>
    <s v="IMPERIAL GARNET"/>
    <n v="126"/>
    <n v="335"/>
    <n v="88.199999999999989"/>
    <n v="15750"/>
    <n v="41875"/>
    <n v="11024.999999999998"/>
    <n v="-0.30000000000000016"/>
    <n v="-0.73671641791044773"/>
    <n v="125"/>
    <m/>
    <m/>
    <m/>
    <m/>
    <m/>
    <m/>
    <m/>
    <m/>
    <m/>
    <m/>
    <m/>
    <m/>
    <m/>
    <m/>
    <m/>
    <n v="8"/>
    <m/>
    <n v="20"/>
    <m/>
    <n v="30"/>
    <m/>
    <n v="25"/>
    <m/>
    <n v="21"/>
    <m/>
    <n v="14"/>
    <m/>
    <n v="7"/>
    <m/>
    <m/>
    <m/>
    <m/>
    <m/>
    <m/>
    <m/>
    <m/>
    <m/>
  </r>
  <r>
    <s v="50511-004"/>
    <x v="2"/>
    <x v="14"/>
    <s v="ANGELICA 20MM ANKLE-WRAP MULE"/>
    <s v="PERFECT BLACK / PERFECT BLACK"/>
    <n v="126"/>
    <n v="335"/>
    <n v="88.199999999999989"/>
    <n v="23184"/>
    <n v="61640"/>
    <n v="16228.799999999997"/>
    <n v="-0.30000000000000016"/>
    <n v="-0.73671641791044773"/>
    <n v="184"/>
    <m/>
    <m/>
    <m/>
    <m/>
    <m/>
    <m/>
    <m/>
    <m/>
    <m/>
    <m/>
    <m/>
    <m/>
    <m/>
    <m/>
    <m/>
    <n v="7"/>
    <n v="4"/>
    <n v="14"/>
    <n v="15"/>
    <n v="28"/>
    <n v="14"/>
    <n v="31"/>
    <n v="16"/>
    <n v="24"/>
    <n v="10"/>
    <n v="14"/>
    <n v="4"/>
    <n v="3"/>
    <m/>
    <m/>
    <m/>
    <m/>
    <m/>
    <m/>
    <m/>
    <m/>
    <m/>
  </r>
  <r>
    <s v="51652-632"/>
    <x v="2"/>
    <x v="14"/>
    <s v="LOGAN 85MM SANDAL"/>
    <s v="NEW CLARET / NEW CLARET"/>
    <n v="111"/>
    <n v="295"/>
    <n v="77.699999999999989"/>
    <n v="1443"/>
    <n v="3835"/>
    <n v="1010.0999999999999"/>
    <n v="-0.30000000000000004"/>
    <n v="-0.73661016949152547"/>
    <n v="13"/>
    <m/>
    <m/>
    <m/>
    <m/>
    <m/>
    <m/>
    <m/>
    <m/>
    <m/>
    <m/>
    <m/>
    <m/>
    <m/>
    <m/>
    <m/>
    <n v="1"/>
    <m/>
    <m/>
    <m/>
    <n v="2"/>
    <m/>
    <n v="3"/>
    <m/>
    <n v="3"/>
    <n v="2"/>
    <n v="2"/>
    <m/>
    <m/>
    <m/>
    <m/>
    <m/>
    <m/>
    <m/>
    <m/>
    <m/>
    <m/>
    <m/>
  </r>
  <r>
    <s v="53692-004"/>
    <x v="2"/>
    <x v="14"/>
    <s v="PATOS COIN THONG SANDAL"/>
    <s v="PERFECT BLACK / PERFECT BLACK"/>
    <n v="108"/>
    <n v="285"/>
    <n v="75.599999999999994"/>
    <n v="1944"/>
    <n v="5130"/>
    <n v="1360.8"/>
    <n v="-0.30000000000000004"/>
    <n v="-0.73473684210526313"/>
    <n v="18"/>
    <m/>
    <m/>
    <m/>
    <m/>
    <m/>
    <m/>
    <m/>
    <m/>
    <m/>
    <m/>
    <m/>
    <m/>
    <m/>
    <m/>
    <m/>
    <n v="3"/>
    <n v="4"/>
    <n v="3"/>
    <n v="2"/>
    <n v="1"/>
    <m/>
    <n v="1"/>
    <m/>
    <m/>
    <n v="2"/>
    <m/>
    <m/>
    <n v="2"/>
    <m/>
    <m/>
    <m/>
    <m/>
    <m/>
    <m/>
    <m/>
    <m/>
    <m/>
  </r>
  <r>
    <s v="54898-203"/>
    <x v="2"/>
    <x v="14"/>
    <s v="ADRIEN TWO BAND SLIDE"/>
    <s v="ROCKY RIVER / GUNMETAL"/>
    <n v="111"/>
    <n v="295"/>
    <n v="77.699999999999989"/>
    <n v="3552"/>
    <n v="9440"/>
    <n v="2486.3999999999996"/>
    <n v="-0.30000000000000016"/>
    <n v="-0.73661016949152547"/>
    <n v="32"/>
    <m/>
    <m/>
    <m/>
    <m/>
    <m/>
    <m/>
    <m/>
    <m/>
    <m/>
    <m/>
    <m/>
    <m/>
    <m/>
    <m/>
    <m/>
    <n v="1"/>
    <n v="3"/>
    <n v="4"/>
    <n v="9"/>
    <n v="5"/>
    <n v="2"/>
    <n v="5"/>
    <m/>
    <n v="3"/>
    <m/>
    <m/>
    <m/>
    <m/>
    <m/>
    <m/>
    <m/>
    <m/>
    <m/>
    <m/>
    <m/>
    <m/>
    <m/>
  </r>
  <r>
    <s v="55056-118"/>
    <x v="2"/>
    <x v="14"/>
    <s v="RAVELLO STUDDED ANKLE-WRAP SANDAL"/>
    <s v="PERFECT IVORY"/>
    <n v="108"/>
    <n v="285"/>
    <n v="75.599999999999994"/>
    <n v="15336"/>
    <n v="40470"/>
    <n v="10735.199999999999"/>
    <n v="-0.30000000000000004"/>
    <n v="-0.73473684210526313"/>
    <n v="142"/>
    <m/>
    <m/>
    <m/>
    <m/>
    <m/>
    <m/>
    <m/>
    <m/>
    <m/>
    <m/>
    <m/>
    <m/>
    <m/>
    <m/>
    <m/>
    <n v="7"/>
    <n v="10"/>
    <n v="14"/>
    <n v="19"/>
    <n v="20"/>
    <n v="12"/>
    <n v="16"/>
    <n v="16"/>
    <n v="11"/>
    <n v="5"/>
    <n v="6"/>
    <n v="6"/>
    <m/>
    <m/>
    <m/>
    <m/>
    <m/>
    <m/>
    <m/>
    <m/>
    <m/>
    <m/>
  </r>
  <r>
    <s v="57224-017"/>
    <x v="2"/>
    <x v="14"/>
    <s v="GIGI 55MM SANDAL"/>
    <s v="PERFECT BLACK / Midnight"/>
    <n v="125"/>
    <n v="330"/>
    <n v="87.5"/>
    <n v="1000"/>
    <n v="2640"/>
    <n v="700"/>
    <n v="-0.30000000000000004"/>
    <n v="-0.73484848484848486"/>
    <n v="8"/>
    <m/>
    <m/>
    <m/>
    <m/>
    <m/>
    <m/>
    <m/>
    <m/>
    <m/>
    <m/>
    <m/>
    <m/>
    <m/>
    <m/>
    <m/>
    <n v="1"/>
    <m/>
    <n v="1"/>
    <m/>
    <n v="3"/>
    <m/>
    <n v="1"/>
    <m/>
    <n v="1"/>
    <m/>
    <m/>
    <m/>
    <n v="1"/>
    <m/>
    <m/>
    <m/>
    <m/>
    <m/>
    <m/>
    <m/>
    <m/>
    <m/>
  </r>
  <r>
    <s v="64748-215"/>
    <x v="2"/>
    <x v="14"/>
    <s v="PATOS DISK 45MM EMBELLISHED SANDAL"/>
    <s v="Dulce De Leche"/>
    <n v="125"/>
    <n v="330"/>
    <n v="87.5"/>
    <n v="1125"/>
    <n v="2970"/>
    <n v="787.5"/>
    <n v="-0.30000000000000004"/>
    <n v="-0.73484848484848486"/>
    <n v="9"/>
    <m/>
    <m/>
    <m/>
    <m/>
    <m/>
    <m/>
    <m/>
    <m/>
    <m/>
    <m/>
    <m/>
    <m/>
    <m/>
    <m/>
    <m/>
    <n v="2"/>
    <n v="2"/>
    <m/>
    <n v="1"/>
    <n v="2"/>
    <m/>
    <m/>
    <m/>
    <m/>
    <n v="1"/>
    <m/>
    <n v="1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compact="0" compactData="0" gridDropZones="1" multipleFieldFilters="0">
  <location ref="A3:F23" firstHeaderRow="1" firstDataRow="2" firstDataCol="2"/>
  <pivotFields count="51"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6">
        <item x="0"/>
        <item x="9"/>
        <item x="7"/>
        <item x="1"/>
        <item x="2"/>
        <item x="8"/>
        <item x="10"/>
        <item x="11"/>
        <item x="12"/>
        <item x="3"/>
        <item x="13"/>
        <item x="14"/>
        <item x="4"/>
        <item x="5"/>
        <item x="6"/>
        <item t="default"/>
      </items>
    </pivotField>
    <pivotField compact="0" outline="0" showAll="0"/>
    <pivotField compact="0" outline="0" showAll="0"/>
    <pivotField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compact="0" numFmtId="9" outline="0" showAll="0"/>
    <pivotField compact="0" numFmtId="9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2"/>
  </rowFields>
  <rowItems count="19">
    <i>
      <x/>
      <x/>
    </i>
    <i r="1">
      <x v="3"/>
    </i>
    <i r="1">
      <x v="4"/>
    </i>
    <i r="1">
      <x v="9"/>
    </i>
    <i r="1">
      <x v="12"/>
    </i>
    <i r="1">
      <x v="13"/>
    </i>
    <i r="1">
      <x v="14"/>
    </i>
    <i t="default">
      <x/>
    </i>
    <i>
      <x v="1"/>
      <x v="2"/>
    </i>
    <i r="1">
      <x v="5"/>
    </i>
    <i t="default">
      <x v="1"/>
    </i>
    <i>
      <x v="2"/>
      <x v="1"/>
    </i>
    <i r="1">
      <x v="6"/>
    </i>
    <i r="1">
      <x v="7"/>
    </i>
    <i r="1">
      <x v="8"/>
    </i>
    <i r="1">
      <x v="10"/>
    </i>
    <i r="1">
      <x v="11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Grand Total" fld="13" baseField="0" baseItem="0"/>
    <dataField name=" Wholesale Value EUR" fld="8" baseField="0" baseItem="0" numFmtId="165"/>
    <dataField name=" Retail Value EUR" fld="9" baseField="0" baseItem="0" numFmtId="165"/>
    <dataField name=" Offer Value EUR" fld="10" baseField="0" baseItem="0" numFmtId="165"/>
  </dataFields>
  <formats count="9">
    <format dxfId="8">
      <pivotArea outline="0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7">
      <pivotArea type="topRight" dataOnly="0" labelOnly="1" outline="0" fieldPosition="0"/>
    </format>
    <format dxfId="6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5">
      <pivotArea outline="0" fieldPosition="0">
        <references count="1">
          <reference field="1" count="1" selected="0" defaultSubtotal="1">
            <x v="0"/>
          </reference>
        </references>
      </pivotArea>
    </format>
    <format dxfId="4">
      <pivotArea dataOnly="0" labelOnly="1" outline="0" fieldPosition="0">
        <references count="1">
          <reference field="1" count="1" defaultSubtotal="1">
            <x v="0"/>
          </reference>
        </references>
      </pivotArea>
    </format>
    <format dxfId="3">
      <pivotArea outline="0" fieldPosition="0">
        <references count="1">
          <reference field="1" count="1" selected="0" defaultSubtotal="1">
            <x v="1"/>
          </reference>
        </references>
      </pivotArea>
    </format>
    <format dxfId="2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1">
      <pivotArea outline="0" fieldPosition="0">
        <references count="1">
          <reference field="1" count="1" selected="0" defaultSubtotal="1">
            <x v="2"/>
          </reference>
        </references>
      </pivotArea>
    </format>
    <format dxfId="0">
      <pivotArea dataOnly="0" labelOnly="1" outline="0" fieldPosition="0">
        <references count="1">
          <reference field="1" count="1" defaultSubtotal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Z120"/>
  <sheetViews>
    <sheetView tabSelected="1" zoomScale="110" zoomScaleNormal="110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ColWidth="9.28515625" defaultRowHeight="50.1" customHeight="1" outlineLevelCol="1" x14ac:dyDescent="0.25"/>
  <cols>
    <col min="1" max="1" width="9.28515625" style="1"/>
    <col min="2" max="2" width="11.42578125" style="1" bestFit="1" customWidth="1"/>
    <col min="3" max="3" width="15.140625" style="1" customWidth="1"/>
    <col min="4" max="4" width="17" style="1" bestFit="1" customWidth="1"/>
    <col min="5" max="5" width="40.28515625" style="5" customWidth="1"/>
    <col min="6" max="6" width="27" style="5" customWidth="1"/>
    <col min="7" max="14" width="19" style="6" customWidth="1"/>
    <col min="15" max="15" width="11.140625" style="4" bestFit="1" customWidth="1"/>
    <col min="16" max="16" width="4.42578125" style="2" customWidth="1" outlineLevel="1"/>
    <col min="17" max="17" width="3.42578125" style="2" customWidth="1" outlineLevel="1"/>
    <col min="18" max="20" width="4.42578125" style="2" customWidth="1" outlineLevel="1"/>
    <col min="21" max="29" width="3.42578125" style="2" customWidth="1" outlineLevel="1"/>
    <col min="30" max="32" width="4.42578125" style="2" customWidth="1" outlineLevel="1"/>
    <col min="33" max="33" width="5.42578125" style="2" customWidth="1" outlineLevel="1"/>
    <col min="34" max="34" width="4.42578125" style="2" customWidth="1" outlineLevel="1"/>
    <col min="35" max="37" width="5.42578125" style="2" customWidth="1" outlineLevel="1"/>
    <col min="38" max="38" width="4.42578125" style="2" customWidth="1" outlineLevel="1"/>
    <col min="39" max="39" width="5.42578125" style="2" customWidth="1" outlineLevel="1"/>
    <col min="40" max="40" width="4.42578125" style="2" customWidth="1" outlineLevel="1"/>
    <col min="41" max="41" width="5.42578125" style="2" customWidth="1" outlineLevel="1"/>
    <col min="42" max="42" width="5" style="2" customWidth="1" outlineLevel="1"/>
    <col min="43" max="44" width="4.42578125" style="2" customWidth="1" outlineLevel="1"/>
    <col min="45" max="45" width="5.42578125" style="2" customWidth="1" outlineLevel="1"/>
    <col min="46" max="46" width="4.85546875" style="2" customWidth="1" outlineLevel="1"/>
    <col min="47" max="48" width="5.42578125" style="2" customWidth="1" outlineLevel="1"/>
    <col min="49" max="49" width="4.42578125" style="2" customWidth="1" outlineLevel="1"/>
    <col min="50" max="51" width="5.42578125" style="2" customWidth="1" outlineLevel="1"/>
    <col min="52" max="52" width="4.85546875" style="2" customWidth="1" outlineLevel="1"/>
    <col min="53" max="54" width="9.28515625" style="1"/>
    <col min="55" max="56" width="9.42578125" style="1" customWidth="1"/>
    <col min="57" max="16384" width="9.28515625" style="1"/>
  </cols>
  <sheetData>
    <row r="1" spans="1:52" ht="50.1" customHeight="1" x14ac:dyDescent="0.25">
      <c r="A1" s="11"/>
      <c r="B1" s="13" t="s">
        <v>2</v>
      </c>
      <c r="C1" s="13" t="s">
        <v>0</v>
      </c>
      <c r="D1" s="13" t="s">
        <v>1</v>
      </c>
      <c r="E1" s="14" t="s">
        <v>3</v>
      </c>
      <c r="F1" s="14" t="s">
        <v>4</v>
      </c>
      <c r="G1" s="15" t="s">
        <v>365</v>
      </c>
      <c r="H1" s="15" t="s">
        <v>374</v>
      </c>
      <c r="I1" s="15" t="s">
        <v>379</v>
      </c>
      <c r="J1" s="15" t="s">
        <v>380</v>
      </c>
      <c r="K1" s="15" t="s">
        <v>381</v>
      </c>
      <c r="L1" s="15" t="s">
        <v>382</v>
      </c>
      <c r="M1" s="15" t="s">
        <v>383</v>
      </c>
      <c r="N1" s="15" t="s">
        <v>384</v>
      </c>
      <c r="O1" s="3" t="s">
        <v>30</v>
      </c>
      <c r="P1" s="3" t="s">
        <v>5</v>
      </c>
      <c r="Q1" s="3" t="s">
        <v>6</v>
      </c>
      <c r="R1" s="3" t="s">
        <v>10</v>
      </c>
      <c r="S1" s="3" t="s">
        <v>11</v>
      </c>
      <c r="T1" s="3" t="s">
        <v>12</v>
      </c>
      <c r="U1" s="3" t="s">
        <v>324</v>
      </c>
      <c r="V1" s="3" t="s">
        <v>325</v>
      </c>
      <c r="W1" s="3" t="s">
        <v>326</v>
      </c>
      <c r="X1" s="3" t="s">
        <v>327</v>
      </c>
      <c r="Y1" s="3" t="s">
        <v>328</v>
      </c>
      <c r="Z1" s="3" t="s">
        <v>329</v>
      </c>
      <c r="AA1" s="3" t="s">
        <v>330</v>
      </c>
      <c r="AB1" s="3" t="s">
        <v>331</v>
      </c>
      <c r="AC1" s="3" t="s">
        <v>332</v>
      </c>
      <c r="AD1" s="3" t="s">
        <v>13</v>
      </c>
      <c r="AE1" s="3" t="s">
        <v>14</v>
      </c>
      <c r="AF1" s="3" t="s">
        <v>15</v>
      </c>
      <c r="AG1" s="3" t="s">
        <v>16</v>
      </c>
      <c r="AH1" s="3" t="s">
        <v>17</v>
      </c>
      <c r="AI1" s="3" t="s">
        <v>18</v>
      </c>
      <c r="AJ1" s="3" t="s">
        <v>19</v>
      </c>
      <c r="AK1" s="3" t="s">
        <v>20</v>
      </c>
      <c r="AL1" s="3" t="s">
        <v>21</v>
      </c>
      <c r="AM1" s="3" t="s">
        <v>22</v>
      </c>
      <c r="AN1" s="3" t="s">
        <v>23</v>
      </c>
      <c r="AO1" s="3" t="s">
        <v>7</v>
      </c>
      <c r="AP1" s="3" t="s">
        <v>8</v>
      </c>
      <c r="AQ1" s="3" t="s">
        <v>9</v>
      </c>
      <c r="AR1" s="3" t="s">
        <v>24</v>
      </c>
      <c r="AS1" s="3" t="s">
        <v>25</v>
      </c>
      <c r="AT1" s="3" t="s">
        <v>333</v>
      </c>
      <c r="AU1" s="3" t="s">
        <v>26</v>
      </c>
      <c r="AV1" s="3" t="s">
        <v>27</v>
      </c>
      <c r="AW1" s="3" t="s">
        <v>28</v>
      </c>
      <c r="AX1" s="3" t="s">
        <v>29</v>
      </c>
      <c r="AY1" s="3" t="s">
        <v>334</v>
      </c>
      <c r="AZ1" s="3" t="s">
        <v>335</v>
      </c>
    </row>
    <row r="2" spans="1:52" ht="50.1" customHeight="1" x14ac:dyDescent="0.25">
      <c r="B2" s="7" t="s">
        <v>33</v>
      </c>
      <c r="C2" s="7" t="s">
        <v>31</v>
      </c>
      <c r="D2" s="7" t="s">
        <v>32</v>
      </c>
      <c r="E2" s="8" t="s">
        <v>34</v>
      </c>
      <c r="F2" s="8" t="s">
        <v>35</v>
      </c>
      <c r="G2" s="9">
        <v>215</v>
      </c>
      <c r="H2" s="9">
        <v>570</v>
      </c>
      <c r="I2" s="21">
        <v>150.5</v>
      </c>
      <c r="J2" s="9">
        <f>G2*O2</f>
        <v>645</v>
      </c>
      <c r="K2" s="9">
        <f>+H2*O2</f>
        <v>1710</v>
      </c>
      <c r="L2" s="21">
        <f>+I2*O2</f>
        <v>451.5</v>
      </c>
      <c r="M2" s="19">
        <f>+L2/J2-1</f>
        <v>-0.30000000000000004</v>
      </c>
      <c r="N2" s="19">
        <f>+L2/K2-1</f>
        <v>-0.73596491228070171</v>
      </c>
      <c r="O2" s="10">
        <f t="shared" ref="O2:O44" si="0">SUM(P2:AZ2)</f>
        <v>3</v>
      </c>
      <c r="AU2" s="2">
        <v>3</v>
      </c>
    </row>
    <row r="3" spans="1:52" ht="50.1" customHeight="1" x14ac:dyDescent="0.25">
      <c r="B3" s="7" t="s">
        <v>36</v>
      </c>
      <c r="C3" s="7" t="s">
        <v>31</v>
      </c>
      <c r="D3" s="7" t="s">
        <v>32</v>
      </c>
      <c r="E3" s="8" t="s">
        <v>37</v>
      </c>
      <c r="F3" s="8" t="s">
        <v>38</v>
      </c>
      <c r="G3" s="9">
        <v>104</v>
      </c>
      <c r="H3" s="9">
        <v>275</v>
      </c>
      <c r="I3" s="21">
        <v>72.8</v>
      </c>
      <c r="J3" s="9">
        <f t="shared" ref="J3:J66" si="1">G3*O3</f>
        <v>6240</v>
      </c>
      <c r="K3" s="9">
        <f t="shared" ref="K3:K66" si="2">+H3*O3</f>
        <v>16500</v>
      </c>
      <c r="L3" s="21">
        <f t="shared" ref="L3:L66" si="3">+I3*O3</f>
        <v>4368</v>
      </c>
      <c r="M3" s="19">
        <f t="shared" ref="M3:M66" si="4">+L3/J3-1</f>
        <v>-0.30000000000000004</v>
      </c>
      <c r="N3" s="19">
        <f t="shared" ref="N3:N66" si="5">+L3/K3-1</f>
        <v>-0.7352727272727273</v>
      </c>
      <c r="O3" s="10">
        <f t="shared" si="0"/>
        <v>60</v>
      </c>
      <c r="AU3" s="2">
        <v>60</v>
      </c>
    </row>
    <row r="4" spans="1:52" ht="50.1" customHeight="1" x14ac:dyDescent="0.25">
      <c r="B4" s="7" t="s">
        <v>39</v>
      </c>
      <c r="C4" s="7" t="s">
        <v>31</v>
      </c>
      <c r="D4" s="7" t="s">
        <v>32</v>
      </c>
      <c r="E4" s="8" t="s">
        <v>40</v>
      </c>
      <c r="F4" s="8" t="s">
        <v>41</v>
      </c>
      <c r="G4" s="9">
        <v>253</v>
      </c>
      <c r="H4" s="9">
        <v>670</v>
      </c>
      <c r="I4" s="21">
        <v>177.1</v>
      </c>
      <c r="J4" s="9">
        <f t="shared" si="1"/>
        <v>506</v>
      </c>
      <c r="K4" s="9">
        <f t="shared" si="2"/>
        <v>1340</v>
      </c>
      <c r="L4" s="21">
        <f t="shared" si="3"/>
        <v>354.2</v>
      </c>
      <c r="M4" s="19">
        <f t="shared" si="4"/>
        <v>-0.30000000000000004</v>
      </c>
      <c r="N4" s="19">
        <f t="shared" si="5"/>
        <v>-0.73567164179104472</v>
      </c>
      <c r="O4" s="10">
        <f t="shared" si="0"/>
        <v>2</v>
      </c>
      <c r="AU4" s="2">
        <v>2</v>
      </c>
    </row>
    <row r="5" spans="1:52" ht="50.1" customHeight="1" x14ac:dyDescent="0.25">
      <c r="B5" s="7" t="s">
        <v>43</v>
      </c>
      <c r="C5" s="7" t="s">
        <v>31</v>
      </c>
      <c r="D5" s="7" t="s">
        <v>42</v>
      </c>
      <c r="E5" s="8" t="s">
        <v>44</v>
      </c>
      <c r="F5" s="8" t="s">
        <v>45</v>
      </c>
      <c r="G5" s="9">
        <v>187</v>
      </c>
      <c r="H5" s="9">
        <v>495</v>
      </c>
      <c r="I5" s="21">
        <v>130.9</v>
      </c>
      <c r="J5" s="9">
        <f t="shared" si="1"/>
        <v>3553</v>
      </c>
      <c r="K5" s="9">
        <f t="shared" si="2"/>
        <v>9405</v>
      </c>
      <c r="L5" s="21">
        <f t="shared" si="3"/>
        <v>2487.1</v>
      </c>
      <c r="M5" s="19">
        <f t="shared" si="4"/>
        <v>-0.30000000000000004</v>
      </c>
      <c r="N5" s="19">
        <f t="shared" si="5"/>
        <v>-0.73555555555555552</v>
      </c>
      <c r="O5" s="10">
        <f t="shared" si="0"/>
        <v>19</v>
      </c>
      <c r="AU5" s="2">
        <v>19</v>
      </c>
    </row>
    <row r="6" spans="1:52" ht="50.1" customHeight="1" x14ac:dyDescent="0.25">
      <c r="B6" s="7" t="s">
        <v>46</v>
      </c>
      <c r="C6" s="7" t="s">
        <v>31</v>
      </c>
      <c r="D6" s="7" t="s">
        <v>42</v>
      </c>
      <c r="E6" s="8" t="s">
        <v>47</v>
      </c>
      <c r="F6" s="8" t="s">
        <v>48</v>
      </c>
      <c r="G6" s="9">
        <v>104</v>
      </c>
      <c r="H6" s="9">
        <v>275</v>
      </c>
      <c r="I6" s="21">
        <v>72.8</v>
      </c>
      <c r="J6" s="9">
        <f t="shared" si="1"/>
        <v>2288</v>
      </c>
      <c r="K6" s="9">
        <f t="shared" si="2"/>
        <v>6050</v>
      </c>
      <c r="L6" s="21">
        <f t="shared" si="3"/>
        <v>1601.6</v>
      </c>
      <c r="M6" s="19">
        <f t="shared" si="4"/>
        <v>-0.30000000000000004</v>
      </c>
      <c r="N6" s="19">
        <f t="shared" si="5"/>
        <v>-0.7352727272727273</v>
      </c>
      <c r="O6" s="10">
        <f t="shared" si="0"/>
        <v>22</v>
      </c>
      <c r="AU6" s="2">
        <v>22</v>
      </c>
    </row>
    <row r="7" spans="1:52" ht="50.1" customHeight="1" x14ac:dyDescent="0.25">
      <c r="B7" s="7" t="s">
        <v>49</v>
      </c>
      <c r="C7" s="7" t="s">
        <v>31</v>
      </c>
      <c r="D7" s="7" t="s">
        <v>42</v>
      </c>
      <c r="E7" s="8" t="s">
        <v>47</v>
      </c>
      <c r="F7" s="8" t="s">
        <v>50</v>
      </c>
      <c r="G7" s="9">
        <v>104</v>
      </c>
      <c r="H7" s="9">
        <v>275</v>
      </c>
      <c r="I7" s="21">
        <v>72.8</v>
      </c>
      <c r="J7" s="9">
        <f t="shared" si="1"/>
        <v>1768</v>
      </c>
      <c r="K7" s="9">
        <f t="shared" si="2"/>
        <v>4675</v>
      </c>
      <c r="L7" s="21">
        <f t="shared" si="3"/>
        <v>1237.5999999999999</v>
      </c>
      <c r="M7" s="19">
        <f t="shared" si="4"/>
        <v>-0.30000000000000004</v>
      </c>
      <c r="N7" s="19">
        <f t="shared" si="5"/>
        <v>-0.7352727272727273</v>
      </c>
      <c r="O7" s="10">
        <f t="shared" si="0"/>
        <v>17</v>
      </c>
      <c r="AU7" s="2">
        <v>17</v>
      </c>
    </row>
    <row r="8" spans="1:52" ht="50.1" customHeight="1" x14ac:dyDescent="0.25">
      <c r="B8" s="7" t="s">
        <v>51</v>
      </c>
      <c r="C8" s="7" t="s">
        <v>31</v>
      </c>
      <c r="D8" s="7" t="s">
        <v>42</v>
      </c>
      <c r="E8" s="8" t="s">
        <v>52</v>
      </c>
      <c r="F8" s="8" t="s">
        <v>53</v>
      </c>
      <c r="G8" s="9">
        <v>225</v>
      </c>
      <c r="H8" s="9">
        <v>595</v>
      </c>
      <c r="I8" s="21">
        <v>157.5</v>
      </c>
      <c r="J8" s="9">
        <f t="shared" si="1"/>
        <v>2925</v>
      </c>
      <c r="K8" s="9">
        <f t="shared" si="2"/>
        <v>7735</v>
      </c>
      <c r="L8" s="21">
        <f t="shared" si="3"/>
        <v>2047.5</v>
      </c>
      <c r="M8" s="19">
        <f t="shared" si="4"/>
        <v>-0.30000000000000004</v>
      </c>
      <c r="N8" s="19">
        <f t="shared" si="5"/>
        <v>-0.73529411764705888</v>
      </c>
      <c r="O8" s="10">
        <f t="shared" si="0"/>
        <v>13</v>
      </c>
      <c r="AU8" s="2">
        <v>13</v>
      </c>
    </row>
    <row r="9" spans="1:52" ht="50.1" customHeight="1" x14ac:dyDescent="0.25">
      <c r="B9" s="7" t="s">
        <v>54</v>
      </c>
      <c r="C9" s="7" t="s">
        <v>31</v>
      </c>
      <c r="D9" s="7" t="s">
        <v>42</v>
      </c>
      <c r="E9" s="8" t="s">
        <v>55</v>
      </c>
      <c r="F9" s="8" t="s">
        <v>56</v>
      </c>
      <c r="G9" s="9">
        <v>225</v>
      </c>
      <c r="H9" s="9">
        <v>595</v>
      </c>
      <c r="I9" s="21">
        <v>157.5</v>
      </c>
      <c r="J9" s="9">
        <f t="shared" si="1"/>
        <v>225</v>
      </c>
      <c r="K9" s="9">
        <f t="shared" si="2"/>
        <v>595</v>
      </c>
      <c r="L9" s="21">
        <f t="shared" si="3"/>
        <v>157.5</v>
      </c>
      <c r="M9" s="19">
        <f t="shared" si="4"/>
        <v>-0.30000000000000004</v>
      </c>
      <c r="N9" s="19">
        <f t="shared" si="5"/>
        <v>-0.73529411764705888</v>
      </c>
      <c r="O9" s="10">
        <f t="shared" si="0"/>
        <v>1</v>
      </c>
      <c r="AU9" s="2">
        <v>1</v>
      </c>
    </row>
    <row r="10" spans="1:52" ht="50.1" customHeight="1" x14ac:dyDescent="0.25">
      <c r="B10" s="7" t="s">
        <v>59</v>
      </c>
      <c r="C10" s="7" t="s">
        <v>31</v>
      </c>
      <c r="D10" s="7" t="s">
        <v>57</v>
      </c>
      <c r="E10" s="8" t="s">
        <v>58</v>
      </c>
      <c r="F10" s="8" t="s">
        <v>60</v>
      </c>
      <c r="G10" s="9">
        <v>145</v>
      </c>
      <c r="H10" s="9">
        <v>385</v>
      </c>
      <c r="I10" s="21">
        <v>101.5</v>
      </c>
      <c r="J10" s="9">
        <f t="shared" si="1"/>
        <v>1305</v>
      </c>
      <c r="K10" s="9">
        <f t="shared" si="2"/>
        <v>3465</v>
      </c>
      <c r="L10" s="21">
        <f t="shared" si="3"/>
        <v>913.5</v>
      </c>
      <c r="M10" s="19">
        <f t="shared" si="4"/>
        <v>-0.30000000000000004</v>
      </c>
      <c r="N10" s="19">
        <f t="shared" si="5"/>
        <v>-0.73636363636363633</v>
      </c>
      <c r="O10" s="10">
        <f t="shared" si="0"/>
        <v>9</v>
      </c>
      <c r="AU10" s="2">
        <v>9</v>
      </c>
    </row>
    <row r="11" spans="1:52" ht="50.1" customHeight="1" x14ac:dyDescent="0.25">
      <c r="B11" s="7" t="s">
        <v>61</v>
      </c>
      <c r="C11" s="7" t="s">
        <v>31</v>
      </c>
      <c r="D11" s="7" t="s">
        <v>57</v>
      </c>
      <c r="E11" s="8" t="s">
        <v>58</v>
      </c>
      <c r="F11" s="8" t="s">
        <v>62</v>
      </c>
      <c r="G11" s="9">
        <v>145</v>
      </c>
      <c r="H11" s="9">
        <v>385</v>
      </c>
      <c r="I11" s="21">
        <v>101.5</v>
      </c>
      <c r="J11" s="9">
        <f t="shared" si="1"/>
        <v>1450</v>
      </c>
      <c r="K11" s="9">
        <f t="shared" si="2"/>
        <v>3850</v>
      </c>
      <c r="L11" s="21">
        <f t="shared" si="3"/>
        <v>1015</v>
      </c>
      <c r="M11" s="19">
        <f t="shared" si="4"/>
        <v>-0.30000000000000004</v>
      </c>
      <c r="N11" s="19">
        <f t="shared" si="5"/>
        <v>-0.73636363636363633</v>
      </c>
      <c r="O11" s="10">
        <f t="shared" si="0"/>
        <v>10</v>
      </c>
      <c r="AU11" s="2">
        <v>10</v>
      </c>
    </row>
    <row r="12" spans="1:52" ht="50.1" customHeight="1" x14ac:dyDescent="0.25">
      <c r="B12" s="7" t="s">
        <v>66</v>
      </c>
      <c r="C12" s="7" t="s">
        <v>31</v>
      </c>
      <c r="D12" s="7" t="s">
        <v>57</v>
      </c>
      <c r="E12" s="8" t="s">
        <v>67</v>
      </c>
      <c r="F12" s="8" t="s">
        <v>35</v>
      </c>
      <c r="G12" s="9">
        <v>134</v>
      </c>
      <c r="H12" s="9">
        <v>355</v>
      </c>
      <c r="I12" s="21">
        <v>93.8</v>
      </c>
      <c r="J12" s="9">
        <f t="shared" si="1"/>
        <v>536</v>
      </c>
      <c r="K12" s="9">
        <f t="shared" si="2"/>
        <v>1420</v>
      </c>
      <c r="L12" s="21">
        <f t="shared" si="3"/>
        <v>375.2</v>
      </c>
      <c r="M12" s="19">
        <f t="shared" si="4"/>
        <v>-0.30000000000000004</v>
      </c>
      <c r="N12" s="19">
        <f t="shared" si="5"/>
        <v>-0.73577464788732394</v>
      </c>
      <c r="O12" s="10">
        <f t="shared" si="0"/>
        <v>4</v>
      </c>
      <c r="AU12" s="2">
        <v>4</v>
      </c>
    </row>
    <row r="13" spans="1:52" ht="50.1" customHeight="1" x14ac:dyDescent="0.25">
      <c r="B13" s="7" t="s">
        <v>68</v>
      </c>
      <c r="C13" s="7" t="s">
        <v>31</v>
      </c>
      <c r="D13" s="7" t="s">
        <v>57</v>
      </c>
      <c r="E13" s="8" t="s">
        <v>69</v>
      </c>
      <c r="F13" s="8" t="s">
        <v>70</v>
      </c>
      <c r="G13" s="9">
        <v>187</v>
      </c>
      <c r="H13" s="9">
        <v>495</v>
      </c>
      <c r="I13" s="21">
        <v>130.9</v>
      </c>
      <c r="J13" s="9">
        <f t="shared" si="1"/>
        <v>374</v>
      </c>
      <c r="K13" s="9">
        <f t="shared" si="2"/>
        <v>990</v>
      </c>
      <c r="L13" s="21">
        <f t="shared" si="3"/>
        <v>261.8</v>
      </c>
      <c r="M13" s="19">
        <f t="shared" si="4"/>
        <v>-0.29999999999999993</v>
      </c>
      <c r="N13" s="19">
        <f t="shared" si="5"/>
        <v>-0.73555555555555552</v>
      </c>
      <c r="O13" s="10">
        <f t="shared" si="0"/>
        <v>2</v>
      </c>
      <c r="AU13" s="2">
        <v>2</v>
      </c>
    </row>
    <row r="14" spans="1:52" ht="50.1" customHeight="1" x14ac:dyDescent="0.25">
      <c r="B14" s="7" t="s">
        <v>71</v>
      </c>
      <c r="C14" s="7" t="s">
        <v>31</v>
      </c>
      <c r="D14" s="7" t="s">
        <v>57</v>
      </c>
      <c r="E14" s="8" t="s">
        <v>72</v>
      </c>
      <c r="F14" s="8" t="s">
        <v>73</v>
      </c>
      <c r="G14" s="9">
        <v>204</v>
      </c>
      <c r="H14" s="9">
        <v>540</v>
      </c>
      <c r="I14" s="21">
        <v>142.79999999999998</v>
      </c>
      <c r="J14" s="9">
        <f t="shared" si="1"/>
        <v>204</v>
      </c>
      <c r="K14" s="9">
        <f t="shared" si="2"/>
        <v>540</v>
      </c>
      <c r="L14" s="21">
        <f t="shared" si="3"/>
        <v>142.79999999999998</v>
      </c>
      <c r="M14" s="19">
        <f t="shared" si="4"/>
        <v>-0.30000000000000004</v>
      </c>
      <c r="N14" s="19">
        <f t="shared" si="5"/>
        <v>-0.73555555555555552</v>
      </c>
      <c r="O14" s="10">
        <f t="shared" si="0"/>
        <v>1</v>
      </c>
      <c r="AU14" s="2">
        <v>1</v>
      </c>
    </row>
    <row r="15" spans="1:52" ht="50.1" customHeight="1" x14ac:dyDescent="0.25">
      <c r="B15" s="7" t="s">
        <v>74</v>
      </c>
      <c r="C15" s="7" t="s">
        <v>31</v>
      </c>
      <c r="D15" s="7" t="s">
        <v>57</v>
      </c>
      <c r="E15" s="8" t="s">
        <v>75</v>
      </c>
      <c r="F15" s="8" t="s">
        <v>76</v>
      </c>
      <c r="G15" s="9">
        <v>75</v>
      </c>
      <c r="H15" s="9">
        <v>200</v>
      </c>
      <c r="I15" s="21">
        <v>52.5</v>
      </c>
      <c r="J15" s="9">
        <f t="shared" si="1"/>
        <v>225</v>
      </c>
      <c r="K15" s="9">
        <f t="shared" si="2"/>
        <v>600</v>
      </c>
      <c r="L15" s="21">
        <f t="shared" si="3"/>
        <v>157.5</v>
      </c>
      <c r="M15" s="19">
        <f t="shared" si="4"/>
        <v>-0.30000000000000004</v>
      </c>
      <c r="N15" s="19">
        <f t="shared" si="5"/>
        <v>-0.73750000000000004</v>
      </c>
      <c r="O15" s="10">
        <f t="shared" si="0"/>
        <v>3</v>
      </c>
      <c r="AU15" s="2">
        <v>3</v>
      </c>
    </row>
    <row r="16" spans="1:52" ht="50.1" customHeight="1" x14ac:dyDescent="0.25">
      <c r="B16" s="7" t="s">
        <v>77</v>
      </c>
      <c r="C16" s="7" t="s">
        <v>31</v>
      </c>
      <c r="D16" s="7" t="s">
        <v>57</v>
      </c>
      <c r="E16" s="8" t="s">
        <v>78</v>
      </c>
      <c r="F16" s="8" t="s">
        <v>79</v>
      </c>
      <c r="G16" s="9">
        <v>172</v>
      </c>
      <c r="H16" s="9">
        <v>455</v>
      </c>
      <c r="I16" s="21">
        <v>120.39999999999999</v>
      </c>
      <c r="J16" s="9">
        <f t="shared" si="1"/>
        <v>1204</v>
      </c>
      <c r="K16" s="9">
        <f t="shared" si="2"/>
        <v>3185</v>
      </c>
      <c r="L16" s="21">
        <f t="shared" si="3"/>
        <v>842.8</v>
      </c>
      <c r="M16" s="19">
        <f t="shared" si="4"/>
        <v>-0.30000000000000004</v>
      </c>
      <c r="N16" s="19">
        <f t="shared" si="5"/>
        <v>-0.73538461538461541</v>
      </c>
      <c r="O16" s="10">
        <f t="shared" si="0"/>
        <v>7</v>
      </c>
      <c r="AU16" s="2">
        <v>7</v>
      </c>
    </row>
    <row r="17" spans="2:47" ht="50.1" customHeight="1" x14ac:dyDescent="0.25">
      <c r="B17" s="7" t="s">
        <v>80</v>
      </c>
      <c r="C17" s="7" t="s">
        <v>31</v>
      </c>
      <c r="D17" s="7" t="s">
        <v>57</v>
      </c>
      <c r="E17" s="8" t="s">
        <v>81</v>
      </c>
      <c r="F17" s="8" t="s">
        <v>82</v>
      </c>
      <c r="G17" s="9">
        <v>134</v>
      </c>
      <c r="H17" s="9">
        <v>355</v>
      </c>
      <c r="I17" s="21">
        <v>93.8</v>
      </c>
      <c r="J17" s="9">
        <f t="shared" si="1"/>
        <v>2814</v>
      </c>
      <c r="K17" s="9">
        <f t="shared" si="2"/>
        <v>7455</v>
      </c>
      <c r="L17" s="21">
        <f t="shared" si="3"/>
        <v>1969.8</v>
      </c>
      <c r="M17" s="19">
        <f t="shared" si="4"/>
        <v>-0.30000000000000004</v>
      </c>
      <c r="N17" s="19">
        <f t="shared" si="5"/>
        <v>-0.73577464788732394</v>
      </c>
      <c r="O17" s="10">
        <f t="shared" si="0"/>
        <v>21</v>
      </c>
      <c r="AU17" s="2">
        <v>21</v>
      </c>
    </row>
    <row r="18" spans="2:47" ht="50.1" customHeight="1" x14ac:dyDescent="0.25">
      <c r="B18" s="7" t="s">
        <v>83</v>
      </c>
      <c r="C18" s="7" t="s">
        <v>31</v>
      </c>
      <c r="D18" s="7" t="s">
        <v>57</v>
      </c>
      <c r="E18" s="8" t="s">
        <v>84</v>
      </c>
      <c r="F18" s="8" t="s">
        <v>85</v>
      </c>
      <c r="G18" s="9">
        <v>175</v>
      </c>
      <c r="H18" s="9">
        <v>465</v>
      </c>
      <c r="I18" s="21">
        <v>122.49999999999999</v>
      </c>
      <c r="J18" s="9">
        <f t="shared" si="1"/>
        <v>875</v>
      </c>
      <c r="K18" s="9">
        <f t="shared" si="2"/>
        <v>2325</v>
      </c>
      <c r="L18" s="21">
        <f t="shared" si="3"/>
        <v>612.49999999999989</v>
      </c>
      <c r="M18" s="19">
        <f t="shared" si="4"/>
        <v>-0.30000000000000016</v>
      </c>
      <c r="N18" s="19">
        <f t="shared" si="5"/>
        <v>-0.73655913978494625</v>
      </c>
      <c r="O18" s="10">
        <f t="shared" si="0"/>
        <v>5</v>
      </c>
      <c r="AU18" s="2">
        <v>5</v>
      </c>
    </row>
    <row r="19" spans="2:47" ht="50.1" customHeight="1" x14ac:dyDescent="0.25">
      <c r="B19" s="7" t="s">
        <v>63</v>
      </c>
      <c r="C19" s="7" t="s">
        <v>31</v>
      </c>
      <c r="D19" s="7" t="s">
        <v>57</v>
      </c>
      <c r="E19" s="8" t="s">
        <v>64</v>
      </c>
      <c r="F19" s="8" t="s">
        <v>65</v>
      </c>
      <c r="G19" s="9">
        <v>145</v>
      </c>
      <c r="H19" s="9">
        <v>385</v>
      </c>
      <c r="I19" s="21">
        <v>101.5</v>
      </c>
      <c r="J19" s="9">
        <f t="shared" si="1"/>
        <v>145</v>
      </c>
      <c r="K19" s="9">
        <f t="shared" si="2"/>
        <v>385</v>
      </c>
      <c r="L19" s="21">
        <f t="shared" si="3"/>
        <v>101.5</v>
      </c>
      <c r="M19" s="19">
        <f t="shared" si="4"/>
        <v>-0.30000000000000004</v>
      </c>
      <c r="N19" s="19">
        <f t="shared" si="5"/>
        <v>-0.73636363636363633</v>
      </c>
      <c r="O19" s="10">
        <f t="shared" si="0"/>
        <v>1</v>
      </c>
      <c r="AU19" s="2">
        <v>1</v>
      </c>
    </row>
    <row r="20" spans="2:47" ht="50.1" customHeight="1" x14ac:dyDescent="0.25">
      <c r="B20" s="7" t="s">
        <v>336</v>
      </c>
      <c r="C20" s="7" t="s">
        <v>31</v>
      </c>
      <c r="D20" s="7" t="s">
        <v>57</v>
      </c>
      <c r="E20" s="8" t="s">
        <v>337</v>
      </c>
      <c r="F20" s="8" t="s">
        <v>338</v>
      </c>
      <c r="G20" s="9">
        <v>208</v>
      </c>
      <c r="H20" s="9">
        <v>550</v>
      </c>
      <c r="I20" s="21">
        <v>145.6</v>
      </c>
      <c r="J20" s="9">
        <f t="shared" si="1"/>
        <v>2080</v>
      </c>
      <c r="K20" s="9">
        <f t="shared" si="2"/>
        <v>5500</v>
      </c>
      <c r="L20" s="21">
        <f t="shared" si="3"/>
        <v>1456</v>
      </c>
      <c r="M20" s="19">
        <f t="shared" si="4"/>
        <v>-0.30000000000000004</v>
      </c>
      <c r="N20" s="19">
        <f t="shared" si="5"/>
        <v>-0.7352727272727273</v>
      </c>
      <c r="O20" s="10">
        <f t="shared" si="0"/>
        <v>10</v>
      </c>
      <c r="AU20" s="2">
        <v>10</v>
      </c>
    </row>
    <row r="21" spans="2:47" ht="50.1" customHeight="1" x14ac:dyDescent="0.25">
      <c r="B21" s="7" t="s">
        <v>87</v>
      </c>
      <c r="C21" s="7" t="s">
        <v>31</v>
      </c>
      <c r="D21" s="7" t="s">
        <v>86</v>
      </c>
      <c r="E21" s="8" t="s">
        <v>88</v>
      </c>
      <c r="F21" s="8" t="s">
        <v>85</v>
      </c>
      <c r="G21" s="9">
        <v>262</v>
      </c>
      <c r="H21" s="9">
        <v>695</v>
      </c>
      <c r="I21" s="21">
        <v>183.39999999999998</v>
      </c>
      <c r="J21" s="9">
        <f t="shared" si="1"/>
        <v>1310</v>
      </c>
      <c r="K21" s="9">
        <f t="shared" si="2"/>
        <v>3475</v>
      </c>
      <c r="L21" s="21">
        <f t="shared" si="3"/>
        <v>916.99999999999989</v>
      </c>
      <c r="M21" s="19">
        <f t="shared" si="4"/>
        <v>-0.30000000000000004</v>
      </c>
      <c r="N21" s="19">
        <f t="shared" si="5"/>
        <v>-0.73611510791366908</v>
      </c>
      <c r="O21" s="10">
        <f t="shared" si="0"/>
        <v>5</v>
      </c>
      <c r="AU21" s="2">
        <v>5</v>
      </c>
    </row>
    <row r="22" spans="2:47" ht="50.1" customHeight="1" x14ac:dyDescent="0.25">
      <c r="B22" s="7" t="s">
        <v>89</v>
      </c>
      <c r="C22" s="7" t="s">
        <v>31</v>
      </c>
      <c r="D22" s="7" t="s">
        <v>86</v>
      </c>
      <c r="E22" s="8" t="s">
        <v>90</v>
      </c>
      <c r="F22" s="8" t="s">
        <v>35</v>
      </c>
      <c r="G22" s="9">
        <v>192</v>
      </c>
      <c r="H22" s="9">
        <v>510</v>
      </c>
      <c r="I22" s="21">
        <v>134.39999999999998</v>
      </c>
      <c r="J22" s="9">
        <f t="shared" si="1"/>
        <v>1344</v>
      </c>
      <c r="K22" s="9">
        <f t="shared" si="2"/>
        <v>3570</v>
      </c>
      <c r="L22" s="21">
        <f t="shared" si="3"/>
        <v>940.79999999999984</v>
      </c>
      <c r="M22" s="19">
        <f t="shared" si="4"/>
        <v>-0.30000000000000016</v>
      </c>
      <c r="N22" s="19">
        <f t="shared" si="5"/>
        <v>-0.73647058823529421</v>
      </c>
      <c r="O22" s="10">
        <f t="shared" si="0"/>
        <v>7</v>
      </c>
      <c r="AU22" s="2">
        <v>7</v>
      </c>
    </row>
    <row r="23" spans="2:47" ht="50.1" customHeight="1" x14ac:dyDescent="0.25">
      <c r="B23" s="7" t="s">
        <v>91</v>
      </c>
      <c r="C23" s="7" t="s">
        <v>31</v>
      </c>
      <c r="D23" s="7" t="s">
        <v>86</v>
      </c>
      <c r="E23" s="8" t="s">
        <v>92</v>
      </c>
      <c r="F23" s="8" t="s">
        <v>82</v>
      </c>
      <c r="G23" s="9">
        <v>175</v>
      </c>
      <c r="H23" s="9">
        <v>465</v>
      </c>
      <c r="I23" s="21">
        <v>122.49999999999999</v>
      </c>
      <c r="J23" s="9">
        <f t="shared" si="1"/>
        <v>1750</v>
      </c>
      <c r="K23" s="9">
        <f t="shared" si="2"/>
        <v>4650</v>
      </c>
      <c r="L23" s="21">
        <f t="shared" si="3"/>
        <v>1224.9999999999998</v>
      </c>
      <c r="M23" s="19">
        <f t="shared" si="4"/>
        <v>-0.30000000000000016</v>
      </c>
      <c r="N23" s="19">
        <f t="shared" si="5"/>
        <v>-0.73655913978494625</v>
      </c>
      <c r="O23" s="10">
        <f t="shared" si="0"/>
        <v>10</v>
      </c>
      <c r="AU23" s="2">
        <v>10</v>
      </c>
    </row>
    <row r="24" spans="2:47" ht="50.1" customHeight="1" x14ac:dyDescent="0.25">
      <c r="B24" s="7" t="s">
        <v>93</v>
      </c>
      <c r="C24" s="7" t="s">
        <v>31</v>
      </c>
      <c r="D24" s="7" t="s">
        <v>86</v>
      </c>
      <c r="E24" s="8" t="s">
        <v>94</v>
      </c>
      <c r="F24" s="8" t="s">
        <v>95</v>
      </c>
      <c r="G24" s="9">
        <v>376</v>
      </c>
      <c r="H24" s="9">
        <v>995</v>
      </c>
      <c r="I24" s="21">
        <v>263.2</v>
      </c>
      <c r="J24" s="9">
        <f t="shared" si="1"/>
        <v>1880</v>
      </c>
      <c r="K24" s="9">
        <f t="shared" si="2"/>
        <v>4975</v>
      </c>
      <c r="L24" s="21">
        <f t="shared" si="3"/>
        <v>1316</v>
      </c>
      <c r="M24" s="19">
        <f t="shared" si="4"/>
        <v>-0.30000000000000004</v>
      </c>
      <c r="N24" s="19">
        <f t="shared" si="5"/>
        <v>-0.73547738693467335</v>
      </c>
      <c r="O24" s="10">
        <f t="shared" si="0"/>
        <v>5</v>
      </c>
      <c r="AU24" s="2">
        <v>5</v>
      </c>
    </row>
    <row r="25" spans="2:47" ht="50.1" customHeight="1" x14ac:dyDescent="0.25">
      <c r="B25" s="7" t="s">
        <v>96</v>
      </c>
      <c r="C25" s="7" t="s">
        <v>31</v>
      </c>
      <c r="D25" s="7" t="s">
        <v>86</v>
      </c>
      <c r="E25" s="8" t="s">
        <v>97</v>
      </c>
      <c r="F25" s="8" t="s">
        <v>50</v>
      </c>
      <c r="G25" s="9">
        <v>240</v>
      </c>
      <c r="H25" s="9">
        <v>635</v>
      </c>
      <c r="I25" s="21">
        <v>168</v>
      </c>
      <c r="J25" s="9">
        <f t="shared" si="1"/>
        <v>720</v>
      </c>
      <c r="K25" s="9">
        <f t="shared" si="2"/>
        <v>1905</v>
      </c>
      <c r="L25" s="21">
        <f t="shared" si="3"/>
        <v>504</v>
      </c>
      <c r="M25" s="19">
        <f t="shared" si="4"/>
        <v>-0.30000000000000004</v>
      </c>
      <c r="N25" s="19">
        <f t="shared" si="5"/>
        <v>-0.73543307086614174</v>
      </c>
      <c r="O25" s="10">
        <f t="shared" si="0"/>
        <v>3</v>
      </c>
      <c r="AU25" s="2">
        <v>3</v>
      </c>
    </row>
    <row r="26" spans="2:47" ht="50.1" customHeight="1" x14ac:dyDescent="0.25">
      <c r="B26" s="7" t="s">
        <v>98</v>
      </c>
      <c r="C26" s="7" t="s">
        <v>31</v>
      </c>
      <c r="D26" s="7" t="s">
        <v>86</v>
      </c>
      <c r="E26" s="8" t="s">
        <v>99</v>
      </c>
      <c r="F26" s="8" t="s">
        <v>100</v>
      </c>
      <c r="G26" s="9">
        <v>300</v>
      </c>
      <c r="H26" s="9">
        <v>795</v>
      </c>
      <c r="I26" s="21">
        <v>210</v>
      </c>
      <c r="J26" s="9">
        <f t="shared" si="1"/>
        <v>2400</v>
      </c>
      <c r="K26" s="9">
        <f t="shared" si="2"/>
        <v>6360</v>
      </c>
      <c r="L26" s="21">
        <f t="shared" si="3"/>
        <v>1680</v>
      </c>
      <c r="M26" s="19">
        <f t="shared" si="4"/>
        <v>-0.30000000000000004</v>
      </c>
      <c r="N26" s="19">
        <f t="shared" si="5"/>
        <v>-0.73584905660377364</v>
      </c>
      <c r="O26" s="10">
        <f t="shared" si="0"/>
        <v>8</v>
      </c>
      <c r="AU26" s="2">
        <v>8</v>
      </c>
    </row>
    <row r="27" spans="2:47" ht="50.1" customHeight="1" x14ac:dyDescent="0.25">
      <c r="B27" s="7" t="s">
        <v>104</v>
      </c>
      <c r="C27" s="7" t="s">
        <v>31</v>
      </c>
      <c r="D27" s="7" t="s">
        <v>101</v>
      </c>
      <c r="E27" s="8" t="s">
        <v>105</v>
      </c>
      <c r="F27" s="8" t="s">
        <v>106</v>
      </c>
      <c r="G27" s="9">
        <v>300</v>
      </c>
      <c r="H27" s="9">
        <v>795</v>
      </c>
      <c r="I27" s="21">
        <v>210</v>
      </c>
      <c r="J27" s="9">
        <f t="shared" si="1"/>
        <v>2100</v>
      </c>
      <c r="K27" s="9">
        <f t="shared" si="2"/>
        <v>5565</v>
      </c>
      <c r="L27" s="21">
        <f t="shared" si="3"/>
        <v>1470</v>
      </c>
      <c r="M27" s="19">
        <f t="shared" si="4"/>
        <v>-0.30000000000000004</v>
      </c>
      <c r="N27" s="19">
        <f t="shared" si="5"/>
        <v>-0.73584905660377364</v>
      </c>
      <c r="O27" s="10">
        <f t="shared" si="0"/>
        <v>7</v>
      </c>
      <c r="AU27" s="2">
        <v>7</v>
      </c>
    </row>
    <row r="28" spans="2:47" ht="50.1" customHeight="1" x14ac:dyDescent="0.25">
      <c r="B28" s="7" t="s">
        <v>107</v>
      </c>
      <c r="C28" s="7" t="s">
        <v>31</v>
      </c>
      <c r="D28" s="7" t="s">
        <v>101</v>
      </c>
      <c r="E28" s="8" t="s">
        <v>108</v>
      </c>
      <c r="F28" s="8" t="s">
        <v>109</v>
      </c>
      <c r="G28" s="9">
        <v>300</v>
      </c>
      <c r="H28" s="9">
        <v>795</v>
      </c>
      <c r="I28" s="21">
        <v>210</v>
      </c>
      <c r="J28" s="9">
        <f t="shared" si="1"/>
        <v>3000</v>
      </c>
      <c r="K28" s="9">
        <f t="shared" si="2"/>
        <v>7950</v>
      </c>
      <c r="L28" s="21">
        <f t="shared" si="3"/>
        <v>2100</v>
      </c>
      <c r="M28" s="19">
        <f t="shared" si="4"/>
        <v>-0.30000000000000004</v>
      </c>
      <c r="N28" s="19">
        <f t="shared" si="5"/>
        <v>-0.73584905660377364</v>
      </c>
      <c r="O28" s="10">
        <f t="shared" si="0"/>
        <v>10</v>
      </c>
      <c r="AU28" s="2">
        <v>10</v>
      </c>
    </row>
    <row r="29" spans="2:47" ht="50.1" customHeight="1" x14ac:dyDescent="0.25">
      <c r="B29" s="7" t="s">
        <v>110</v>
      </c>
      <c r="C29" s="7" t="s">
        <v>31</v>
      </c>
      <c r="D29" s="7" t="s">
        <v>101</v>
      </c>
      <c r="E29" s="8" t="s">
        <v>111</v>
      </c>
      <c r="F29" s="8" t="s">
        <v>35</v>
      </c>
      <c r="G29" s="9">
        <v>175</v>
      </c>
      <c r="H29" s="9">
        <v>465</v>
      </c>
      <c r="I29" s="21">
        <v>122.49999999999999</v>
      </c>
      <c r="J29" s="9">
        <f t="shared" si="1"/>
        <v>2975</v>
      </c>
      <c r="K29" s="9">
        <f t="shared" si="2"/>
        <v>7905</v>
      </c>
      <c r="L29" s="21">
        <f t="shared" si="3"/>
        <v>2082.4999999999995</v>
      </c>
      <c r="M29" s="19">
        <f t="shared" si="4"/>
        <v>-0.30000000000000016</v>
      </c>
      <c r="N29" s="19">
        <f t="shared" si="5"/>
        <v>-0.73655913978494625</v>
      </c>
      <c r="O29" s="10">
        <f t="shared" si="0"/>
        <v>17</v>
      </c>
      <c r="AU29" s="2">
        <v>17</v>
      </c>
    </row>
    <row r="30" spans="2:47" ht="50.1" customHeight="1" x14ac:dyDescent="0.25">
      <c r="B30" s="7" t="s">
        <v>112</v>
      </c>
      <c r="C30" s="7" t="s">
        <v>31</v>
      </c>
      <c r="D30" s="7" t="s">
        <v>101</v>
      </c>
      <c r="E30" s="8" t="s">
        <v>113</v>
      </c>
      <c r="F30" s="8" t="s">
        <v>114</v>
      </c>
      <c r="G30" s="9">
        <v>225</v>
      </c>
      <c r="H30" s="9">
        <v>595</v>
      </c>
      <c r="I30" s="21">
        <v>157.5</v>
      </c>
      <c r="J30" s="9">
        <f t="shared" si="1"/>
        <v>1575</v>
      </c>
      <c r="K30" s="9">
        <f t="shared" si="2"/>
        <v>4165</v>
      </c>
      <c r="L30" s="21">
        <f t="shared" si="3"/>
        <v>1102.5</v>
      </c>
      <c r="M30" s="19">
        <f t="shared" si="4"/>
        <v>-0.30000000000000004</v>
      </c>
      <c r="N30" s="19">
        <f t="shared" si="5"/>
        <v>-0.73529411764705888</v>
      </c>
      <c r="O30" s="10">
        <f t="shared" si="0"/>
        <v>7</v>
      </c>
      <c r="AU30" s="2">
        <v>7</v>
      </c>
    </row>
    <row r="31" spans="2:47" ht="50.1" customHeight="1" x14ac:dyDescent="0.25">
      <c r="B31" s="7" t="s">
        <v>115</v>
      </c>
      <c r="C31" s="7" t="s">
        <v>31</v>
      </c>
      <c r="D31" s="7" t="s">
        <v>101</v>
      </c>
      <c r="E31" s="8" t="s">
        <v>116</v>
      </c>
      <c r="F31" s="8" t="s">
        <v>117</v>
      </c>
      <c r="G31" s="9">
        <v>376</v>
      </c>
      <c r="H31" s="9">
        <v>995</v>
      </c>
      <c r="I31" s="21">
        <v>263.2</v>
      </c>
      <c r="J31" s="9">
        <f t="shared" si="1"/>
        <v>13160</v>
      </c>
      <c r="K31" s="9">
        <f t="shared" si="2"/>
        <v>34825</v>
      </c>
      <c r="L31" s="21">
        <f t="shared" si="3"/>
        <v>9212</v>
      </c>
      <c r="M31" s="19">
        <f t="shared" si="4"/>
        <v>-0.30000000000000004</v>
      </c>
      <c r="N31" s="19">
        <f t="shared" si="5"/>
        <v>-0.73547738693467335</v>
      </c>
      <c r="O31" s="10">
        <f t="shared" si="0"/>
        <v>35</v>
      </c>
      <c r="AU31" s="2">
        <v>35</v>
      </c>
    </row>
    <row r="32" spans="2:47" ht="50.1" customHeight="1" x14ac:dyDescent="0.25">
      <c r="B32" s="7" t="s">
        <v>102</v>
      </c>
      <c r="C32" s="7" t="s">
        <v>31</v>
      </c>
      <c r="D32" s="7" t="s">
        <v>101</v>
      </c>
      <c r="E32" s="8" t="s">
        <v>103</v>
      </c>
      <c r="F32" s="8" t="s">
        <v>35</v>
      </c>
      <c r="G32" s="9">
        <v>464</v>
      </c>
      <c r="H32" s="9">
        <v>1230</v>
      </c>
      <c r="I32" s="21">
        <v>324.79999999999995</v>
      </c>
      <c r="J32" s="9">
        <f t="shared" si="1"/>
        <v>5104</v>
      </c>
      <c r="K32" s="9">
        <f t="shared" si="2"/>
        <v>13530</v>
      </c>
      <c r="L32" s="21">
        <f t="shared" si="3"/>
        <v>3572.7999999999993</v>
      </c>
      <c r="M32" s="19">
        <f t="shared" si="4"/>
        <v>-0.30000000000000016</v>
      </c>
      <c r="N32" s="19">
        <f t="shared" si="5"/>
        <v>-0.73593495934959363</v>
      </c>
      <c r="O32" s="10">
        <f t="shared" si="0"/>
        <v>11</v>
      </c>
      <c r="AU32" s="2">
        <v>11</v>
      </c>
    </row>
    <row r="33" spans="2:47" ht="50.1" customHeight="1" x14ac:dyDescent="0.25">
      <c r="B33" s="7" t="s">
        <v>339</v>
      </c>
      <c r="C33" s="7" t="s">
        <v>31</v>
      </c>
      <c r="D33" s="7" t="s">
        <v>101</v>
      </c>
      <c r="E33" s="8" t="s">
        <v>113</v>
      </c>
      <c r="F33" s="8" t="s">
        <v>100</v>
      </c>
      <c r="G33" s="9">
        <v>249</v>
      </c>
      <c r="H33" s="9">
        <v>660</v>
      </c>
      <c r="I33" s="21">
        <v>174.29999999999998</v>
      </c>
      <c r="J33" s="9">
        <f t="shared" si="1"/>
        <v>3237</v>
      </c>
      <c r="K33" s="9">
        <f t="shared" si="2"/>
        <v>8580</v>
      </c>
      <c r="L33" s="21">
        <f t="shared" si="3"/>
        <v>2265.8999999999996</v>
      </c>
      <c r="M33" s="19">
        <f t="shared" si="4"/>
        <v>-0.30000000000000016</v>
      </c>
      <c r="N33" s="19">
        <f t="shared" si="5"/>
        <v>-0.73590909090909096</v>
      </c>
      <c r="O33" s="10">
        <f t="shared" si="0"/>
        <v>13</v>
      </c>
      <c r="AU33" s="2">
        <v>13</v>
      </c>
    </row>
    <row r="34" spans="2:47" ht="50.1" customHeight="1" x14ac:dyDescent="0.25">
      <c r="B34" s="7" t="s">
        <v>340</v>
      </c>
      <c r="C34" s="7" t="s">
        <v>31</v>
      </c>
      <c r="D34" s="7" t="s">
        <v>101</v>
      </c>
      <c r="E34" s="8" t="s">
        <v>341</v>
      </c>
      <c r="F34" s="8" t="s">
        <v>323</v>
      </c>
      <c r="G34" s="9">
        <v>187</v>
      </c>
      <c r="H34" s="9">
        <v>495</v>
      </c>
      <c r="I34" s="21">
        <v>130.9</v>
      </c>
      <c r="J34" s="9">
        <f t="shared" si="1"/>
        <v>1309</v>
      </c>
      <c r="K34" s="9">
        <f t="shared" si="2"/>
        <v>3465</v>
      </c>
      <c r="L34" s="21">
        <f t="shared" si="3"/>
        <v>916.30000000000007</v>
      </c>
      <c r="M34" s="19">
        <f t="shared" si="4"/>
        <v>-0.29999999999999993</v>
      </c>
      <c r="N34" s="19">
        <f t="shared" si="5"/>
        <v>-0.73555555555555552</v>
      </c>
      <c r="O34" s="10">
        <f t="shared" si="0"/>
        <v>7</v>
      </c>
      <c r="AU34" s="2">
        <v>7</v>
      </c>
    </row>
    <row r="35" spans="2:47" ht="50.1" customHeight="1" x14ac:dyDescent="0.25">
      <c r="B35" s="7" t="s">
        <v>342</v>
      </c>
      <c r="C35" s="7" t="s">
        <v>31</v>
      </c>
      <c r="D35" s="7" t="s">
        <v>101</v>
      </c>
      <c r="E35" s="8" t="s">
        <v>343</v>
      </c>
      <c r="F35" s="8" t="s">
        <v>344</v>
      </c>
      <c r="G35" s="9">
        <v>332</v>
      </c>
      <c r="H35" s="9">
        <v>880</v>
      </c>
      <c r="I35" s="21">
        <v>232.39999999999998</v>
      </c>
      <c r="J35" s="9">
        <f t="shared" si="1"/>
        <v>1328</v>
      </c>
      <c r="K35" s="9">
        <f t="shared" si="2"/>
        <v>3520</v>
      </c>
      <c r="L35" s="21">
        <f t="shared" si="3"/>
        <v>929.59999999999991</v>
      </c>
      <c r="M35" s="19">
        <f t="shared" si="4"/>
        <v>-0.30000000000000004</v>
      </c>
      <c r="N35" s="19">
        <f t="shared" si="5"/>
        <v>-0.73590909090909096</v>
      </c>
      <c r="O35" s="10">
        <f t="shared" si="0"/>
        <v>4</v>
      </c>
      <c r="AU35" s="2">
        <v>4</v>
      </c>
    </row>
    <row r="36" spans="2:47" ht="50.1" customHeight="1" x14ac:dyDescent="0.25">
      <c r="B36" s="7" t="s">
        <v>345</v>
      </c>
      <c r="C36" s="7" t="s">
        <v>31</v>
      </c>
      <c r="D36" s="7" t="s">
        <v>101</v>
      </c>
      <c r="E36" s="8" t="s">
        <v>343</v>
      </c>
      <c r="F36" s="8" t="s">
        <v>346</v>
      </c>
      <c r="G36" s="9">
        <v>332</v>
      </c>
      <c r="H36" s="9">
        <v>880</v>
      </c>
      <c r="I36" s="21">
        <v>232.39999999999998</v>
      </c>
      <c r="J36" s="9">
        <f t="shared" si="1"/>
        <v>2988</v>
      </c>
      <c r="K36" s="9">
        <f t="shared" si="2"/>
        <v>7920</v>
      </c>
      <c r="L36" s="21">
        <f t="shared" si="3"/>
        <v>2091.6</v>
      </c>
      <c r="M36" s="19">
        <f t="shared" si="4"/>
        <v>-0.30000000000000004</v>
      </c>
      <c r="N36" s="19">
        <f t="shared" si="5"/>
        <v>-0.73590909090909085</v>
      </c>
      <c r="O36" s="10">
        <f t="shared" si="0"/>
        <v>9</v>
      </c>
      <c r="AU36" s="2">
        <v>9</v>
      </c>
    </row>
    <row r="37" spans="2:47" ht="50.1" customHeight="1" x14ac:dyDescent="0.25">
      <c r="B37" s="7" t="s">
        <v>347</v>
      </c>
      <c r="C37" s="7" t="s">
        <v>31</v>
      </c>
      <c r="D37" s="7" t="s">
        <v>101</v>
      </c>
      <c r="E37" s="8" t="s">
        <v>348</v>
      </c>
      <c r="F37" s="8" t="s">
        <v>349</v>
      </c>
      <c r="G37" s="9">
        <v>332</v>
      </c>
      <c r="H37" s="9">
        <v>880</v>
      </c>
      <c r="I37" s="21">
        <v>232.39999999999998</v>
      </c>
      <c r="J37" s="9">
        <f t="shared" si="1"/>
        <v>6308</v>
      </c>
      <c r="K37" s="9">
        <f t="shared" si="2"/>
        <v>16720</v>
      </c>
      <c r="L37" s="21">
        <f t="shared" si="3"/>
        <v>4415.5999999999995</v>
      </c>
      <c r="M37" s="19">
        <f t="shared" si="4"/>
        <v>-0.30000000000000004</v>
      </c>
      <c r="N37" s="19">
        <f t="shared" si="5"/>
        <v>-0.73590909090909096</v>
      </c>
      <c r="O37" s="10">
        <f t="shared" si="0"/>
        <v>19</v>
      </c>
      <c r="AU37" s="2">
        <v>19</v>
      </c>
    </row>
    <row r="38" spans="2:47" ht="50.1" customHeight="1" x14ac:dyDescent="0.25">
      <c r="B38" s="7" t="s">
        <v>119</v>
      </c>
      <c r="C38" s="7" t="s">
        <v>31</v>
      </c>
      <c r="D38" s="7" t="s">
        <v>118</v>
      </c>
      <c r="E38" s="8" t="s">
        <v>120</v>
      </c>
      <c r="F38" s="8" t="s">
        <v>121</v>
      </c>
      <c r="G38" s="9">
        <v>149</v>
      </c>
      <c r="H38" s="9">
        <v>395</v>
      </c>
      <c r="I38" s="21">
        <v>104.3</v>
      </c>
      <c r="J38" s="9">
        <f t="shared" si="1"/>
        <v>1490</v>
      </c>
      <c r="K38" s="9">
        <f t="shared" si="2"/>
        <v>3950</v>
      </c>
      <c r="L38" s="21">
        <f t="shared" si="3"/>
        <v>1043</v>
      </c>
      <c r="M38" s="19">
        <f t="shared" si="4"/>
        <v>-0.30000000000000004</v>
      </c>
      <c r="N38" s="19">
        <f t="shared" si="5"/>
        <v>-0.73594936708860759</v>
      </c>
      <c r="O38" s="10">
        <f t="shared" si="0"/>
        <v>10</v>
      </c>
      <c r="AU38" s="2">
        <v>10</v>
      </c>
    </row>
    <row r="39" spans="2:47" ht="50.1" customHeight="1" x14ac:dyDescent="0.25">
      <c r="B39" s="7" t="s">
        <v>122</v>
      </c>
      <c r="C39" s="7" t="s">
        <v>31</v>
      </c>
      <c r="D39" s="7" t="s">
        <v>118</v>
      </c>
      <c r="E39" s="8" t="s">
        <v>123</v>
      </c>
      <c r="F39" s="8" t="s">
        <v>35</v>
      </c>
      <c r="G39" s="9">
        <v>253</v>
      </c>
      <c r="H39" s="9">
        <v>670</v>
      </c>
      <c r="I39" s="21">
        <v>177.1</v>
      </c>
      <c r="J39" s="9">
        <f t="shared" si="1"/>
        <v>32890</v>
      </c>
      <c r="K39" s="9">
        <f t="shared" si="2"/>
        <v>87100</v>
      </c>
      <c r="L39" s="21">
        <f t="shared" si="3"/>
        <v>23023</v>
      </c>
      <c r="M39" s="19">
        <f t="shared" si="4"/>
        <v>-0.30000000000000004</v>
      </c>
      <c r="N39" s="19">
        <f t="shared" si="5"/>
        <v>-0.73567164179104472</v>
      </c>
      <c r="O39" s="10">
        <f t="shared" si="0"/>
        <v>130</v>
      </c>
      <c r="AU39" s="2">
        <v>130</v>
      </c>
    </row>
    <row r="40" spans="2:47" ht="50.1" customHeight="1" x14ac:dyDescent="0.25">
      <c r="B40" s="7" t="s">
        <v>124</v>
      </c>
      <c r="C40" s="7" t="s">
        <v>31</v>
      </c>
      <c r="D40" s="7" t="s">
        <v>118</v>
      </c>
      <c r="E40" s="8" t="s">
        <v>125</v>
      </c>
      <c r="F40" s="8" t="s">
        <v>126</v>
      </c>
      <c r="G40" s="9">
        <v>187</v>
      </c>
      <c r="H40" s="9">
        <v>495</v>
      </c>
      <c r="I40" s="21">
        <v>130.9</v>
      </c>
      <c r="J40" s="9">
        <f t="shared" si="1"/>
        <v>3553</v>
      </c>
      <c r="K40" s="9">
        <f t="shared" si="2"/>
        <v>9405</v>
      </c>
      <c r="L40" s="21">
        <f t="shared" si="3"/>
        <v>2487.1</v>
      </c>
      <c r="M40" s="19">
        <f t="shared" si="4"/>
        <v>-0.30000000000000004</v>
      </c>
      <c r="N40" s="19">
        <f t="shared" si="5"/>
        <v>-0.73555555555555552</v>
      </c>
      <c r="O40" s="10">
        <f t="shared" si="0"/>
        <v>19</v>
      </c>
      <c r="AU40" s="2">
        <v>19</v>
      </c>
    </row>
    <row r="41" spans="2:47" ht="50.1" customHeight="1" x14ac:dyDescent="0.25">
      <c r="B41" s="7" t="s">
        <v>127</v>
      </c>
      <c r="C41" s="7" t="s">
        <v>31</v>
      </c>
      <c r="D41" s="7" t="s">
        <v>118</v>
      </c>
      <c r="E41" s="8" t="s">
        <v>120</v>
      </c>
      <c r="F41" s="8" t="s">
        <v>128</v>
      </c>
      <c r="G41" s="9">
        <v>149</v>
      </c>
      <c r="H41" s="9">
        <v>395</v>
      </c>
      <c r="I41" s="21">
        <v>104.3</v>
      </c>
      <c r="J41" s="9">
        <f t="shared" si="1"/>
        <v>3725</v>
      </c>
      <c r="K41" s="9">
        <f t="shared" si="2"/>
        <v>9875</v>
      </c>
      <c r="L41" s="21">
        <f t="shared" si="3"/>
        <v>2607.5</v>
      </c>
      <c r="M41" s="19">
        <f t="shared" si="4"/>
        <v>-0.30000000000000004</v>
      </c>
      <c r="N41" s="19">
        <f t="shared" si="5"/>
        <v>-0.73594936708860759</v>
      </c>
      <c r="O41" s="10">
        <f t="shared" si="0"/>
        <v>25</v>
      </c>
      <c r="AU41" s="2">
        <v>25</v>
      </c>
    </row>
    <row r="42" spans="2:47" ht="50.1" customHeight="1" x14ac:dyDescent="0.25">
      <c r="B42" s="7" t="s">
        <v>129</v>
      </c>
      <c r="C42" s="7" t="s">
        <v>31</v>
      </c>
      <c r="D42" s="7" t="s">
        <v>118</v>
      </c>
      <c r="E42" s="8" t="s">
        <v>130</v>
      </c>
      <c r="F42" s="8" t="s">
        <v>35</v>
      </c>
      <c r="G42" s="9">
        <v>225</v>
      </c>
      <c r="H42" s="9">
        <v>595</v>
      </c>
      <c r="I42" s="21">
        <v>157.5</v>
      </c>
      <c r="J42" s="9">
        <f t="shared" si="1"/>
        <v>15525</v>
      </c>
      <c r="K42" s="9">
        <f t="shared" si="2"/>
        <v>41055</v>
      </c>
      <c r="L42" s="21">
        <f t="shared" si="3"/>
        <v>10867.5</v>
      </c>
      <c r="M42" s="19">
        <f t="shared" si="4"/>
        <v>-0.30000000000000004</v>
      </c>
      <c r="N42" s="19">
        <f t="shared" si="5"/>
        <v>-0.73529411764705888</v>
      </c>
      <c r="O42" s="10">
        <f t="shared" si="0"/>
        <v>69</v>
      </c>
      <c r="AU42" s="2">
        <v>69</v>
      </c>
    </row>
    <row r="43" spans="2:47" ht="50.1" customHeight="1" x14ac:dyDescent="0.25">
      <c r="B43" s="7" t="s">
        <v>131</v>
      </c>
      <c r="C43" s="7" t="s">
        <v>31</v>
      </c>
      <c r="D43" s="7" t="s">
        <v>118</v>
      </c>
      <c r="E43" s="8" t="s">
        <v>99</v>
      </c>
      <c r="F43" s="8" t="s">
        <v>132</v>
      </c>
      <c r="G43" s="9">
        <v>300</v>
      </c>
      <c r="H43" s="9">
        <v>795</v>
      </c>
      <c r="I43" s="21">
        <v>210</v>
      </c>
      <c r="J43" s="9">
        <f t="shared" si="1"/>
        <v>2700</v>
      </c>
      <c r="K43" s="9">
        <f t="shared" si="2"/>
        <v>7155</v>
      </c>
      <c r="L43" s="21">
        <f t="shared" si="3"/>
        <v>1890</v>
      </c>
      <c r="M43" s="19">
        <f t="shared" si="4"/>
        <v>-0.30000000000000004</v>
      </c>
      <c r="N43" s="19">
        <f t="shared" si="5"/>
        <v>-0.73584905660377364</v>
      </c>
      <c r="O43" s="10">
        <f t="shared" si="0"/>
        <v>9</v>
      </c>
      <c r="AU43" s="2">
        <v>9</v>
      </c>
    </row>
    <row r="44" spans="2:47" ht="50.1" customHeight="1" x14ac:dyDescent="0.25">
      <c r="B44" s="7" t="s">
        <v>133</v>
      </c>
      <c r="C44" s="7" t="s">
        <v>31</v>
      </c>
      <c r="D44" s="7" t="s">
        <v>118</v>
      </c>
      <c r="E44" s="8" t="s">
        <v>134</v>
      </c>
      <c r="F44" s="8" t="s">
        <v>35</v>
      </c>
      <c r="G44" s="9">
        <v>249</v>
      </c>
      <c r="H44" s="9">
        <v>660</v>
      </c>
      <c r="I44" s="21">
        <v>174.29999999999998</v>
      </c>
      <c r="J44" s="9">
        <f t="shared" si="1"/>
        <v>12699</v>
      </c>
      <c r="K44" s="9">
        <f t="shared" si="2"/>
        <v>33660</v>
      </c>
      <c r="L44" s="21">
        <f t="shared" si="3"/>
        <v>8889.2999999999993</v>
      </c>
      <c r="M44" s="19">
        <f t="shared" si="4"/>
        <v>-0.30000000000000004</v>
      </c>
      <c r="N44" s="19">
        <f t="shared" si="5"/>
        <v>-0.73590909090909096</v>
      </c>
      <c r="O44" s="10">
        <f t="shared" si="0"/>
        <v>51</v>
      </c>
      <c r="AU44" s="2">
        <v>51</v>
      </c>
    </row>
    <row r="45" spans="2:47" ht="50.1" customHeight="1" x14ac:dyDescent="0.25">
      <c r="B45" s="7" t="s">
        <v>139</v>
      </c>
      <c r="C45" s="7" t="s">
        <v>31</v>
      </c>
      <c r="D45" s="7" t="s">
        <v>135</v>
      </c>
      <c r="E45" s="8" t="s">
        <v>140</v>
      </c>
      <c r="F45" s="8" t="s">
        <v>141</v>
      </c>
      <c r="G45" s="9">
        <v>164</v>
      </c>
      <c r="H45" s="9">
        <v>435</v>
      </c>
      <c r="I45" s="21">
        <v>114.8</v>
      </c>
      <c r="J45" s="9">
        <f t="shared" si="1"/>
        <v>984</v>
      </c>
      <c r="K45" s="9">
        <f t="shared" si="2"/>
        <v>2610</v>
      </c>
      <c r="L45" s="21">
        <f t="shared" si="3"/>
        <v>688.8</v>
      </c>
      <c r="M45" s="19">
        <f t="shared" si="4"/>
        <v>-0.30000000000000004</v>
      </c>
      <c r="N45" s="19">
        <f t="shared" si="5"/>
        <v>-0.73609195402298855</v>
      </c>
      <c r="O45" s="10">
        <f t="shared" ref="O45:O57" si="6">SUM(P45:AZ45)</f>
        <v>6</v>
      </c>
      <c r="AU45" s="2">
        <v>6</v>
      </c>
    </row>
    <row r="46" spans="2:47" ht="50.1" customHeight="1" x14ac:dyDescent="0.25">
      <c r="B46" s="7" t="s">
        <v>136</v>
      </c>
      <c r="C46" s="7" t="s">
        <v>31</v>
      </c>
      <c r="D46" s="7" t="s">
        <v>135</v>
      </c>
      <c r="E46" s="8" t="s">
        <v>137</v>
      </c>
      <c r="F46" s="8" t="s">
        <v>138</v>
      </c>
      <c r="G46" s="9">
        <v>300</v>
      </c>
      <c r="H46" s="9">
        <v>795</v>
      </c>
      <c r="I46" s="21">
        <v>210</v>
      </c>
      <c r="J46" s="9">
        <f t="shared" si="1"/>
        <v>7200</v>
      </c>
      <c r="K46" s="9">
        <f t="shared" si="2"/>
        <v>19080</v>
      </c>
      <c r="L46" s="21">
        <f t="shared" si="3"/>
        <v>5040</v>
      </c>
      <c r="M46" s="19">
        <f t="shared" si="4"/>
        <v>-0.30000000000000004</v>
      </c>
      <c r="N46" s="19">
        <f t="shared" si="5"/>
        <v>-0.73584905660377364</v>
      </c>
      <c r="O46" s="10">
        <f t="shared" si="6"/>
        <v>24</v>
      </c>
      <c r="AU46" s="2">
        <v>24</v>
      </c>
    </row>
    <row r="47" spans="2:47" ht="50.1" customHeight="1" x14ac:dyDescent="0.25">
      <c r="B47" s="7" t="s">
        <v>142</v>
      </c>
      <c r="C47" s="7" t="s">
        <v>31</v>
      </c>
      <c r="D47" s="7" t="s">
        <v>135</v>
      </c>
      <c r="E47" s="8" t="s">
        <v>143</v>
      </c>
      <c r="F47" s="8" t="s">
        <v>144</v>
      </c>
      <c r="G47" s="9">
        <v>281</v>
      </c>
      <c r="H47" s="9">
        <v>745</v>
      </c>
      <c r="I47" s="21">
        <v>196.7</v>
      </c>
      <c r="J47" s="9">
        <f t="shared" si="1"/>
        <v>1967</v>
      </c>
      <c r="K47" s="9">
        <f t="shared" si="2"/>
        <v>5215</v>
      </c>
      <c r="L47" s="21">
        <f t="shared" si="3"/>
        <v>1376.8999999999999</v>
      </c>
      <c r="M47" s="19">
        <f t="shared" si="4"/>
        <v>-0.30000000000000004</v>
      </c>
      <c r="N47" s="19">
        <f t="shared" si="5"/>
        <v>-0.73597315436241617</v>
      </c>
      <c r="O47" s="10">
        <f t="shared" si="6"/>
        <v>7</v>
      </c>
      <c r="AU47" s="2">
        <v>7</v>
      </c>
    </row>
    <row r="48" spans="2:47" ht="50.1" customHeight="1" x14ac:dyDescent="0.25">
      <c r="B48" s="7" t="s">
        <v>350</v>
      </c>
      <c r="C48" s="7" t="s">
        <v>31</v>
      </c>
      <c r="D48" s="7" t="s">
        <v>135</v>
      </c>
      <c r="E48" s="8" t="s">
        <v>351</v>
      </c>
      <c r="F48" s="8" t="s">
        <v>156</v>
      </c>
      <c r="G48" s="9">
        <v>111</v>
      </c>
      <c r="H48" s="9">
        <v>295</v>
      </c>
      <c r="I48" s="21">
        <v>77.699999999999989</v>
      </c>
      <c r="J48" s="9">
        <f t="shared" si="1"/>
        <v>555</v>
      </c>
      <c r="K48" s="9">
        <f t="shared" si="2"/>
        <v>1475</v>
      </c>
      <c r="L48" s="21">
        <f t="shared" si="3"/>
        <v>388.49999999999994</v>
      </c>
      <c r="M48" s="19">
        <f t="shared" si="4"/>
        <v>-0.30000000000000016</v>
      </c>
      <c r="N48" s="19">
        <f t="shared" si="5"/>
        <v>-0.73661016949152547</v>
      </c>
      <c r="O48" s="10">
        <f t="shared" si="6"/>
        <v>5</v>
      </c>
      <c r="AU48" s="2">
        <v>5</v>
      </c>
    </row>
    <row r="49" spans="2:47" ht="50.1" customHeight="1" x14ac:dyDescent="0.25">
      <c r="B49" s="7" t="s">
        <v>153</v>
      </c>
      <c r="C49" s="7" t="s">
        <v>145</v>
      </c>
      <c r="D49" s="7" t="s">
        <v>146</v>
      </c>
      <c r="E49" s="8" t="s">
        <v>154</v>
      </c>
      <c r="F49" s="8" t="s">
        <v>155</v>
      </c>
      <c r="G49" s="9">
        <v>75</v>
      </c>
      <c r="H49" s="9">
        <v>200</v>
      </c>
      <c r="I49" s="21">
        <v>52.5</v>
      </c>
      <c r="J49" s="9">
        <f t="shared" si="1"/>
        <v>1725</v>
      </c>
      <c r="K49" s="9">
        <f t="shared" si="2"/>
        <v>4600</v>
      </c>
      <c r="L49" s="21">
        <f t="shared" si="3"/>
        <v>1207.5</v>
      </c>
      <c r="M49" s="19">
        <f t="shared" si="4"/>
        <v>-0.30000000000000004</v>
      </c>
      <c r="N49" s="19">
        <f t="shared" si="5"/>
        <v>-0.73750000000000004</v>
      </c>
      <c r="O49" s="10">
        <f t="shared" si="6"/>
        <v>23</v>
      </c>
      <c r="AU49" s="2">
        <v>23</v>
      </c>
    </row>
    <row r="50" spans="2:47" ht="50.1" customHeight="1" x14ac:dyDescent="0.25">
      <c r="B50" s="7" t="s">
        <v>147</v>
      </c>
      <c r="C50" s="7" t="s">
        <v>145</v>
      </c>
      <c r="D50" s="7" t="s">
        <v>146</v>
      </c>
      <c r="E50" s="8" t="s">
        <v>148</v>
      </c>
      <c r="F50" s="8" t="s">
        <v>149</v>
      </c>
      <c r="G50" s="9">
        <v>49</v>
      </c>
      <c r="H50" s="9">
        <v>130</v>
      </c>
      <c r="I50" s="21">
        <v>34.299999999999997</v>
      </c>
      <c r="J50" s="9">
        <f t="shared" si="1"/>
        <v>1519</v>
      </c>
      <c r="K50" s="9">
        <f t="shared" si="2"/>
        <v>4030</v>
      </c>
      <c r="L50" s="21">
        <f t="shared" si="3"/>
        <v>1063.3</v>
      </c>
      <c r="M50" s="19">
        <f t="shared" si="4"/>
        <v>-0.30000000000000004</v>
      </c>
      <c r="N50" s="19">
        <f t="shared" si="5"/>
        <v>-0.73615384615384616</v>
      </c>
      <c r="O50" s="10">
        <f t="shared" si="6"/>
        <v>31</v>
      </c>
      <c r="AU50" s="2">
        <v>31</v>
      </c>
    </row>
    <row r="51" spans="2:47" ht="50.1" customHeight="1" x14ac:dyDescent="0.25">
      <c r="B51" s="7" t="s">
        <v>150</v>
      </c>
      <c r="C51" s="7" t="s">
        <v>145</v>
      </c>
      <c r="D51" s="7" t="s">
        <v>146</v>
      </c>
      <c r="E51" s="8" t="s">
        <v>151</v>
      </c>
      <c r="F51" s="8" t="s">
        <v>152</v>
      </c>
      <c r="G51" s="9">
        <v>49</v>
      </c>
      <c r="H51" s="9">
        <v>130</v>
      </c>
      <c r="I51" s="21">
        <v>34.299999999999997</v>
      </c>
      <c r="J51" s="9">
        <f t="shared" si="1"/>
        <v>2058</v>
      </c>
      <c r="K51" s="9">
        <f t="shared" si="2"/>
        <v>5460</v>
      </c>
      <c r="L51" s="21">
        <f t="shared" si="3"/>
        <v>1440.6</v>
      </c>
      <c r="M51" s="19">
        <f t="shared" si="4"/>
        <v>-0.30000000000000004</v>
      </c>
      <c r="N51" s="19">
        <f t="shared" si="5"/>
        <v>-0.73615384615384616</v>
      </c>
      <c r="O51" s="10">
        <f t="shared" si="6"/>
        <v>42</v>
      </c>
      <c r="AU51" s="2">
        <v>42</v>
      </c>
    </row>
    <row r="52" spans="2:47" ht="50.1" customHeight="1" x14ac:dyDescent="0.25">
      <c r="B52" s="7" t="s">
        <v>352</v>
      </c>
      <c r="C52" s="7" t="s">
        <v>145</v>
      </c>
      <c r="D52" s="7" t="s">
        <v>146</v>
      </c>
      <c r="E52" s="8" t="s">
        <v>353</v>
      </c>
      <c r="F52" s="8" t="s">
        <v>354</v>
      </c>
      <c r="G52" s="9">
        <v>32</v>
      </c>
      <c r="H52" s="9">
        <v>85</v>
      </c>
      <c r="I52" s="21">
        <v>22.4</v>
      </c>
      <c r="J52" s="9">
        <f t="shared" si="1"/>
        <v>32</v>
      </c>
      <c r="K52" s="9">
        <f t="shared" si="2"/>
        <v>85</v>
      </c>
      <c r="L52" s="21">
        <f t="shared" si="3"/>
        <v>22.4</v>
      </c>
      <c r="M52" s="19">
        <f t="shared" si="4"/>
        <v>-0.30000000000000004</v>
      </c>
      <c r="N52" s="19">
        <f t="shared" si="5"/>
        <v>-0.73647058823529421</v>
      </c>
      <c r="O52" s="10">
        <f t="shared" si="6"/>
        <v>1</v>
      </c>
      <c r="AU52" s="2">
        <v>1</v>
      </c>
    </row>
    <row r="53" spans="2:47" ht="50.1" customHeight="1" x14ac:dyDescent="0.25">
      <c r="B53" s="7" t="s">
        <v>170</v>
      </c>
      <c r="C53" s="7" t="s">
        <v>145</v>
      </c>
      <c r="D53" s="7" t="s">
        <v>157</v>
      </c>
      <c r="E53" s="8" t="s">
        <v>169</v>
      </c>
      <c r="F53" s="8" t="s">
        <v>171</v>
      </c>
      <c r="G53" s="9">
        <v>57</v>
      </c>
      <c r="H53" s="9">
        <v>150</v>
      </c>
      <c r="I53" s="21">
        <v>39.9</v>
      </c>
      <c r="J53" s="9">
        <f t="shared" si="1"/>
        <v>1425</v>
      </c>
      <c r="K53" s="9">
        <f t="shared" si="2"/>
        <v>3750</v>
      </c>
      <c r="L53" s="21">
        <f t="shared" si="3"/>
        <v>997.5</v>
      </c>
      <c r="M53" s="19">
        <f t="shared" si="4"/>
        <v>-0.30000000000000004</v>
      </c>
      <c r="N53" s="19">
        <f t="shared" si="5"/>
        <v>-0.73399999999999999</v>
      </c>
      <c r="O53" s="10">
        <f t="shared" si="6"/>
        <v>25</v>
      </c>
      <c r="AU53" s="2">
        <v>25</v>
      </c>
    </row>
    <row r="54" spans="2:47" ht="50.1" customHeight="1" x14ac:dyDescent="0.25">
      <c r="B54" s="7" t="s">
        <v>158</v>
      </c>
      <c r="C54" s="7" t="s">
        <v>145</v>
      </c>
      <c r="D54" s="7" t="s">
        <v>157</v>
      </c>
      <c r="E54" s="8" t="s">
        <v>159</v>
      </c>
      <c r="F54" s="8" t="s">
        <v>53</v>
      </c>
      <c r="G54" s="9">
        <v>74</v>
      </c>
      <c r="H54" s="9">
        <v>195</v>
      </c>
      <c r="I54" s="21">
        <v>51.8</v>
      </c>
      <c r="J54" s="9">
        <f t="shared" si="1"/>
        <v>1406</v>
      </c>
      <c r="K54" s="9">
        <f t="shared" si="2"/>
        <v>3705</v>
      </c>
      <c r="L54" s="21">
        <f t="shared" si="3"/>
        <v>984.19999999999993</v>
      </c>
      <c r="M54" s="19">
        <f t="shared" si="4"/>
        <v>-0.30000000000000004</v>
      </c>
      <c r="N54" s="19">
        <f t="shared" si="5"/>
        <v>-0.73435897435897446</v>
      </c>
      <c r="O54" s="10">
        <f t="shared" si="6"/>
        <v>19</v>
      </c>
      <c r="AU54" s="2">
        <v>19</v>
      </c>
    </row>
    <row r="55" spans="2:47" ht="50.1" customHeight="1" x14ac:dyDescent="0.25">
      <c r="B55" s="7" t="s">
        <v>160</v>
      </c>
      <c r="C55" s="7" t="s">
        <v>145</v>
      </c>
      <c r="D55" s="7" t="s">
        <v>157</v>
      </c>
      <c r="E55" s="8" t="s">
        <v>161</v>
      </c>
      <c r="F55" s="8" t="s">
        <v>162</v>
      </c>
      <c r="G55" s="9">
        <v>126</v>
      </c>
      <c r="H55" s="9">
        <v>335</v>
      </c>
      <c r="I55" s="21">
        <v>88.199999999999989</v>
      </c>
      <c r="J55" s="9">
        <f t="shared" si="1"/>
        <v>1134</v>
      </c>
      <c r="K55" s="9">
        <f t="shared" si="2"/>
        <v>3015</v>
      </c>
      <c r="L55" s="21">
        <f t="shared" si="3"/>
        <v>793.8</v>
      </c>
      <c r="M55" s="19">
        <f t="shared" si="4"/>
        <v>-0.30000000000000004</v>
      </c>
      <c r="N55" s="19">
        <f t="shared" si="5"/>
        <v>-0.73671641791044773</v>
      </c>
      <c r="O55" s="10">
        <f t="shared" si="6"/>
        <v>9</v>
      </c>
      <c r="AU55" s="2">
        <v>9</v>
      </c>
    </row>
    <row r="56" spans="2:47" ht="50.1" customHeight="1" x14ac:dyDescent="0.25">
      <c r="B56" s="7" t="s">
        <v>163</v>
      </c>
      <c r="C56" s="7" t="s">
        <v>145</v>
      </c>
      <c r="D56" s="7" t="s">
        <v>157</v>
      </c>
      <c r="E56" s="8" t="s">
        <v>164</v>
      </c>
      <c r="F56" s="8" t="s">
        <v>165</v>
      </c>
      <c r="G56" s="9">
        <v>89</v>
      </c>
      <c r="H56" s="9">
        <v>235</v>
      </c>
      <c r="I56" s="21">
        <v>62.3</v>
      </c>
      <c r="J56" s="9">
        <f t="shared" si="1"/>
        <v>979</v>
      </c>
      <c r="K56" s="9">
        <f t="shared" si="2"/>
        <v>2585</v>
      </c>
      <c r="L56" s="21">
        <f t="shared" si="3"/>
        <v>685.3</v>
      </c>
      <c r="M56" s="19">
        <f t="shared" si="4"/>
        <v>-0.30000000000000004</v>
      </c>
      <c r="N56" s="19">
        <f t="shared" si="5"/>
        <v>-0.73489361702127654</v>
      </c>
      <c r="O56" s="10">
        <f t="shared" si="6"/>
        <v>11</v>
      </c>
      <c r="AU56" s="2">
        <v>11</v>
      </c>
    </row>
    <row r="57" spans="2:47" ht="50.1" customHeight="1" x14ac:dyDescent="0.25">
      <c r="B57" s="7" t="s">
        <v>166</v>
      </c>
      <c r="C57" s="7" t="s">
        <v>145</v>
      </c>
      <c r="D57" s="7" t="s">
        <v>157</v>
      </c>
      <c r="E57" s="8" t="s">
        <v>167</v>
      </c>
      <c r="F57" s="8" t="s">
        <v>168</v>
      </c>
      <c r="G57" s="9">
        <v>36</v>
      </c>
      <c r="H57" s="9">
        <v>95</v>
      </c>
      <c r="I57" s="21">
        <v>25.2</v>
      </c>
      <c r="J57" s="9">
        <f t="shared" si="1"/>
        <v>936</v>
      </c>
      <c r="K57" s="9">
        <f t="shared" si="2"/>
        <v>2470</v>
      </c>
      <c r="L57" s="21">
        <f t="shared" si="3"/>
        <v>655.19999999999993</v>
      </c>
      <c r="M57" s="19">
        <f t="shared" si="4"/>
        <v>-0.30000000000000004</v>
      </c>
      <c r="N57" s="19">
        <f t="shared" si="5"/>
        <v>-0.73473684210526313</v>
      </c>
      <c r="O57" s="10">
        <f t="shared" si="6"/>
        <v>26</v>
      </c>
      <c r="AU57" s="2">
        <v>26</v>
      </c>
    </row>
    <row r="58" spans="2:47" ht="50.1" customHeight="1" x14ac:dyDescent="0.25">
      <c r="B58" s="7" t="s">
        <v>372</v>
      </c>
      <c r="C58" s="7" t="s">
        <v>172</v>
      </c>
      <c r="D58" s="7" t="s">
        <v>174</v>
      </c>
      <c r="E58" s="8" t="s">
        <v>368</v>
      </c>
      <c r="F58" s="8" t="s">
        <v>370</v>
      </c>
      <c r="G58" s="9">
        <v>166</v>
      </c>
      <c r="H58" s="9">
        <v>440</v>
      </c>
      <c r="I58" s="21">
        <v>116.19999999999999</v>
      </c>
      <c r="J58" s="9">
        <f t="shared" si="1"/>
        <v>6806</v>
      </c>
      <c r="K58" s="9">
        <f t="shared" si="2"/>
        <v>18040</v>
      </c>
      <c r="L58" s="21">
        <f t="shared" si="3"/>
        <v>4764.2</v>
      </c>
      <c r="M58" s="19">
        <f t="shared" si="4"/>
        <v>-0.30000000000000004</v>
      </c>
      <c r="N58" s="19">
        <f t="shared" si="5"/>
        <v>-0.73590909090909085</v>
      </c>
      <c r="O58" s="10">
        <f t="shared" ref="O58:O60" si="7">SUM(P58:AZ58)</f>
        <v>41</v>
      </c>
      <c r="AG58" s="2">
        <v>2</v>
      </c>
      <c r="AH58" s="2">
        <v>6</v>
      </c>
      <c r="AI58" s="2">
        <v>4</v>
      </c>
      <c r="AJ58" s="2">
        <v>12</v>
      </c>
      <c r="AK58" s="2">
        <v>8</v>
      </c>
      <c r="AM58" s="2">
        <v>5</v>
      </c>
      <c r="AO58" s="2">
        <v>4</v>
      </c>
    </row>
    <row r="59" spans="2:47" ht="50.1" customHeight="1" x14ac:dyDescent="0.25">
      <c r="B59" s="7" t="s">
        <v>373</v>
      </c>
      <c r="C59" s="7" t="s">
        <v>172</v>
      </c>
      <c r="D59" s="7" t="s">
        <v>174</v>
      </c>
      <c r="E59" s="8" t="s">
        <v>371</v>
      </c>
      <c r="F59" s="8" t="s">
        <v>205</v>
      </c>
      <c r="G59" s="9">
        <v>166</v>
      </c>
      <c r="H59" s="9">
        <v>440</v>
      </c>
      <c r="I59" s="21">
        <v>116.19999999999999</v>
      </c>
      <c r="J59" s="9">
        <f t="shared" si="1"/>
        <v>3984</v>
      </c>
      <c r="K59" s="9">
        <f t="shared" si="2"/>
        <v>10560</v>
      </c>
      <c r="L59" s="21">
        <f t="shared" si="3"/>
        <v>2788.7999999999997</v>
      </c>
      <c r="M59" s="19">
        <f t="shared" si="4"/>
        <v>-0.30000000000000004</v>
      </c>
      <c r="N59" s="19">
        <f t="shared" si="5"/>
        <v>-0.73590909090909096</v>
      </c>
      <c r="O59" s="10">
        <f t="shared" si="7"/>
        <v>24</v>
      </c>
      <c r="AG59" s="2">
        <v>5</v>
      </c>
      <c r="AH59" s="2">
        <v>2</v>
      </c>
      <c r="AI59" s="2">
        <v>4</v>
      </c>
      <c r="AJ59" s="2">
        <v>6</v>
      </c>
      <c r="AK59" s="2">
        <v>1</v>
      </c>
      <c r="AL59" s="2">
        <v>3</v>
      </c>
      <c r="AM59" s="2">
        <v>2</v>
      </c>
      <c r="AO59" s="2">
        <v>1</v>
      </c>
    </row>
    <row r="60" spans="2:47" ht="50.1" customHeight="1" x14ac:dyDescent="0.25">
      <c r="B60" s="7" t="s">
        <v>183</v>
      </c>
      <c r="C60" s="7" t="s">
        <v>172</v>
      </c>
      <c r="D60" s="7" t="s">
        <v>174</v>
      </c>
      <c r="E60" s="8" t="s">
        <v>184</v>
      </c>
      <c r="F60" s="8" t="s">
        <v>185</v>
      </c>
      <c r="G60" s="9">
        <v>175</v>
      </c>
      <c r="H60" s="9">
        <v>465</v>
      </c>
      <c r="I60" s="21">
        <v>122.49999999999999</v>
      </c>
      <c r="J60" s="9">
        <f t="shared" si="1"/>
        <v>5075</v>
      </c>
      <c r="K60" s="9">
        <f t="shared" si="2"/>
        <v>13485</v>
      </c>
      <c r="L60" s="21">
        <f t="shared" si="3"/>
        <v>3552.4999999999995</v>
      </c>
      <c r="M60" s="19">
        <f t="shared" si="4"/>
        <v>-0.30000000000000004</v>
      </c>
      <c r="N60" s="19">
        <f t="shared" si="5"/>
        <v>-0.73655913978494625</v>
      </c>
      <c r="O60" s="10">
        <f t="shared" si="7"/>
        <v>29</v>
      </c>
      <c r="AE60" s="2">
        <v>2</v>
      </c>
      <c r="AF60" s="2">
        <v>3</v>
      </c>
      <c r="AG60" s="2">
        <v>2</v>
      </c>
      <c r="AH60" s="2">
        <v>1</v>
      </c>
      <c r="AI60" s="2">
        <v>2</v>
      </c>
      <c r="AJ60" s="2">
        <v>2</v>
      </c>
      <c r="AK60" s="2">
        <v>2</v>
      </c>
      <c r="AL60" s="2">
        <v>2</v>
      </c>
      <c r="AM60" s="2">
        <v>5</v>
      </c>
      <c r="AN60" s="2">
        <v>1</v>
      </c>
      <c r="AO60" s="2">
        <v>1</v>
      </c>
      <c r="AP60" s="2">
        <v>1</v>
      </c>
      <c r="AQ60" s="2">
        <v>5</v>
      </c>
    </row>
    <row r="61" spans="2:47" ht="50.1" customHeight="1" x14ac:dyDescent="0.25">
      <c r="B61" s="7" t="s">
        <v>366</v>
      </c>
      <c r="C61" s="7" t="s">
        <v>172</v>
      </c>
      <c r="D61" s="7" t="s">
        <v>174</v>
      </c>
      <c r="E61" s="8" t="s">
        <v>368</v>
      </c>
      <c r="F61" s="8" t="s">
        <v>173</v>
      </c>
      <c r="G61" s="9">
        <v>149</v>
      </c>
      <c r="H61" s="9">
        <v>395</v>
      </c>
      <c r="I61" s="21">
        <v>104.3</v>
      </c>
      <c r="J61" s="9">
        <f t="shared" si="1"/>
        <v>8940</v>
      </c>
      <c r="K61" s="9">
        <f t="shared" si="2"/>
        <v>23700</v>
      </c>
      <c r="L61" s="21">
        <f t="shared" si="3"/>
        <v>6258</v>
      </c>
      <c r="M61" s="19">
        <f t="shared" si="4"/>
        <v>-0.30000000000000004</v>
      </c>
      <c r="N61" s="19">
        <f t="shared" si="5"/>
        <v>-0.73594936708860759</v>
      </c>
      <c r="O61" s="10">
        <f t="shared" ref="O61:O78" si="8">SUM(P61:AZ61)</f>
        <v>60</v>
      </c>
      <c r="AI61" s="2">
        <v>11</v>
      </c>
      <c r="AJ61" s="2">
        <v>11</v>
      </c>
      <c r="AK61" s="2">
        <v>13</v>
      </c>
      <c r="AL61" s="2">
        <v>6</v>
      </c>
      <c r="AM61" s="2">
        <v>7</v>
      </c>
      <c r="AO61" s="2">
        <v>12</v>
      </c>
    </row>
    <row r="62" spans="2:47" ht="50.1" customHeight="1" x14ac:dyDescent="0.25">
      <c r="B62" s="7" t="s">
        <v>367</v>
      </c>
      <c r="C62" s="7" t="s">
        <v>172</v>
      </c>
      <c r="D62" s="7" t="s">
        <v>174</v>
      </c>
      <c r="E62" s="8" t="s">
        <v>368</v>
      </c>
      <c r="F62" s="8" t="s">
        <v>369</v>
      </c>
      <c r="G62" s="9">
        <v>149</v>
      </c>
      <c r="H62" s="9">
        <v>395</v>
      </c>
      <c r="I62" s="21">
        <v>104.3</v>
      </c>
      <c r="J62" s="9">
        <f t="shared" si="1"/>
        <v>5066</v>
      </c>
      <c r="K62" s="9">
        <f t="shared" si="2"/>
        <v>13430</v>
      </c>
      <c r="L62" s="21">
        <f t="shared" si="3"/>
        <v>3546.2</v>
      </c>
      <c r="M62" s="19">
        <f t="shared" si="4"/>
        <v>-0.30000000000000004</v>
      </c>
      <c r="N62" s="19">
        <f t="shared" si="5"/>
        <v>-0.73594936708860759</v>
      </c>
      <c r="O62" s="10">
        <f t="shared" si="8"/>
        <v>34</v>
      </c>
      <c r="AI62" s="2">
        <v>4</v>
      </c>
      <c r="AJ62" s="2">
        <v>5</v>
      </c>
      <c r="AK62" s="2">
        <v>8</v>
      </c>
      <c r="AL62" s="2">
        <v>4</v>
      </c>
      <c r="AM62" s="2">
        <v>4</v>
      </c>
      <c r="AN62" s="2">
        <v>3</v>
      </c>
      <c r="AO62" s="2">
        <v>4</v>
      </c>
      <c r="AP62" s="2">
        <v>2</v>
      </c>
    </row>
    <row r="63" spans="2:47" ht="50.1" customHeight="1" x14ac:dyDescent="0.25">
      <c r="B63" s="7" t="s">
        <v>175</v>
      </c>
      <c r="C63" s="7" t="s">
        <v>172</v>
      </c>
      <c r="D63" s="7" t="s">
        <v>174</v>
      </c>
      <c r="E63" s="8" t="s">
        <v>176</v>
      </c>
      <c r="F63" s="8" t="s">
        <v>177</v>
      </c>
      <c r="G63" s="9">
        <v>149</v>
      </c>
      <c r="H63" s="9">
        <v>395</v>
      </c>
      <c r="I63" s="21">
        <v>104.3</v>
      </c>
      <c r="J63" s="9">
        <f t="shared" si="1"/>
        <v>18029</v>
      </c>
      <c r="K63" s="9">
        <f t="shared" si="2"/>
        <v>47795</v>
      </c>
      <c r="L63" s="21">
        <f t="shared" si="3"/>
        <v>12620.3</v>
      </c>
      <c r="M63" s="19">
        <f t="shared" si="4"/>
        <v>-0.30000000000000004</v>
      </c>
      <c r="N63" s="19">
        <f t="shared" si="5"/>
        <v>-0.73594936708860759</v>
      </c>
      <c r="O63" s="10">
        <f t="shared" si="8"/>
        <v>121</v>
      </c>
      <c r="AE63" s="2">
        <v>3</v>
      </c>
      <c r="AF63" s="2">
        <v>2</v>
      </c>
      <c r="AG63" s="2">
        <v>5</v>
      </c>
      <c r="AH63" s="2">
        <v>8</v>
      </c>
      <c r="AI63" s="2">
        <v>13</v>
      </c>
      <c r="AJ63" s="2">
        <v>14</v>
      </c>
      <c r="AK63" s="2">
        <v>20</v>
      </c>
      <c r="AL63" s="2">
        <v>19</v>
      </c>
      <c r="AM63" s="2">
        <v>17</v>
      </c>
      <c r="AN63" s="2">
        <v>5</v>
      </c>
      <c r="AO63" s="2">
        <v>8</v>
      </c>
      <c r="AP63" s="2">
        <v>3</v>
      </c>
      <c r="AQ63" s="2">
        <v>4</v>
      </c>
    </row>
    <row r="64" spans="2:47" ht="50.1" customHeight="1" x14ac:dyDescent="0.25">
      <c r="B64" s="7" t="s">
        <v>178</v>
      </c>
      <c r="C64" s="7" t="s">
        <v>172</v>
      </c>
      <c r="D64" s="7" t="s">
        <v>174</v>
      </c>
      <c r="E64" s="8" t="s">
        <v>176</v>
      </c>
      <c r="F64" s="8" t="s">
        <v>179</v>
      </c>
      <c r="G64" s="9">
        <v>149</v>
      </c>
      <c r="H64" s="9">
        <v>395</v>
      </c>
      <c r="I64" s="21">
        <v>104.3</v>
      </c>
      <c r="J64" s="9">
        <f t="shared" si="1"/>
        <v>7003</v>
      </c>
      <c r="K64" s="9">
        <f t="shared" si="2"/>
        <v>18565</v>
      </c>
      <c r="L64" s="21">
        <f t="shared" si="3"/>
        <v>4902.0999999999995</v>
      </c>
      <c r="M64" s="19">
        <f t="shared" si="4"/>
        <v>-0.30000000000000004</v>
      </c>
      <c r="N64" s="19">
        <f t="shared" si="5"/>
        <v>-0.7359493670886077</v>
      </c>
      <c r="O64" s="10">
        <f t="shared" si="8"/>
        <v>47</v>
      </c>
      <c r="AE64" s="2">
        <v>1</v>
      </c>
      <c r="AG64" s="2">
        <v>6</v>
      </c>
      <c r="AI64" s="2">
        <v>8</v>
      </c>
      <c r="AJ64" s="2">
        <v>1</v>
      </c>
      <c r="AK64" s="2">
        <v>10</v>
      </c>
      <c r="AL64" s="2">
        <v>4</v>
      </c>
      <c r="AM64" s="2">
        <v>10</v>
      </c>
      <c r="AO64" s="2">
        <v>4</v>
      </c>
      <c r="AP64" s="2">
        <v>2</v>
      </c>
      <c r="AQ64" s="2">
        <v>1</v>
      </c>
    </row>
    <row r="65" spans="2:43" ht="50.1" customHeight="1" x14ac:dyDescent="0.25">
      <c r="B65" s="7" t="s">
        <v>180</v>
      </c>
      <c r="C65" s="7" t="s">
        <v>172</v>
      </c>
      <c r="D65" s="7" t="s">
        <v>174</v>
      </c>
      <c r="E65" s="8" t="s">
        <v>181</v>
      </c>
      <c r="F65" s="8" t="s">
        <v>182</v>
      </c>
      <c r="G65" s="9">
        <v>183</v>
      </c>
      <c r="H65" s="9">
        <v>485</v>
      </c>
      <c r="I65" s="21">
        <v>128.1</v>
      </c>
      <c r="J65" s="9">
        <f t="shared" si="1"/>
        <v>13176</v>
      </c>
      <c r="K65" s="9">
        <f t="shared" si="2"/>
        <v>34920</v>
      </c>
      <c r="L65" s="21">
        <f t="shared" si="3"/>
        <v>9223.1999999999989</v>
      </c>
      <c r="M65" s="19">
        <f t="shared" si="4"/>
        <v>-0.30000000000000004</v>
      </c>
      <c r="N65" s="19">
        <f t="shared" si="5"/>
        <v>-0.73587628865979382</v>
      </c>
      <c r="O65" s="10">
        <f t="shared" si="8"/>
        <v>72</v>
      </c>
      <c r="AE65" s="2">
        <v>3</v>
      </c>
      <c r="AG65" s="2">
        <v>4</v>
      </c>
      <c r="AH65" s="2">
        <v>12</v>
      </c>
      <c r="AI65" s="2">
        <v>8</v>
      </c>
      <c r="AJ65" s="2">
        <v>11</v>
      </c>
      <c r="AK65" s="2">
        <v>9</v>
      </c>
      <c r="AL65" s="2">
        <v>10</v>
      </c>
      <c r="AM65" s="2">
        <v>8</v>
      </c>
      <c r="AO65" s="2">
        <v>5</v>
      </c>
      <c r="AP65" s="2">
        <v>1</v>
      </c>
      <c r="AQ65" s="2">
        <v>1</v>
      </c>
    </row>
    <row r="66" spans="2:43" ht="50.1" customHeight="1" x14ac:dyDescent="0.25">
      <c r="B66" s="7" t="s">
        <v>355</v>
      </c>
      <c r="C66" s="7" t="s">
        <v>172</v>
      </c>
      <c r="D66" s="7" t="s">
        <v>174</v>
      </c>
      <c r="E66" s="8" t="s">
        <v>356</v>
      </c>
      <c r="F66" s="8" t="s">
        <v>182</v>
      </c>
      <c r="G66" s="9">
        <v>164</v>
      </c>
      <c r="H66" s="9">
        <v>435</v>
      </c>
      <c r="I66" s="21">
        <v>114.8</v>
      </c>
      <c r="J66" s="9">
        <f t="shared" si="1"/>
        <v>7380</v>
      </c>
      <c r="K66" s="9">
        <f t="shared" si="2"/>
        <v>19575</v>
      </c>
      <c r="L66" s="21">
        <f t="shared" si="3"/>
        <v>5166</v>
      </c>
      <c r="M66" s="19">
        <f t="shared" si="4"/>
        <v>-0.30000000000000004</v>
      </c>
      <c r="N66" s="19">
        <f t="shared" si="5"/>
        <v>-0.73609195402298844</v>
      </c>
      <c r="O66" s="10">
        <f t="shared" si="8"/>
        <v>45</v>
      </c>
      <c r="AE66" s="2">
        <v>4</v>
      </c>
      <c r="AF66" s="2">
        <v>3</v>
      </c>
      <c r="AG66" s="2">
        <v>3</v>
      </c>
      <c r="AH66" s="2">
        <v>1</v>
      </c>
      <c r="AI66" s="2">
        <v>5</v>
      </c>
      <c r="AJ66" s="2">
        <v>5</v>
      </c>
      <c r="AK66" s="2">
        <v>3</v>
      </c>
      <c r="AL66" s="2">
        <v>5</v>
      </c>
      <c r="AM66" s="2">
        <v>3</v>
      </c>
      <c r="AN66" s="2">
        <v>4</v>
      </c>
      <c r="AO66" s="2">
        <v>3</v>
      </c>
      <c r="AP66" s="2">
        <v>3</v>
      </c>
      <c r="AQ66" s="2">
        <v>3</v>
      </c>
    </row>
    <row r="67" spans="2:43" ht="50.1" customHeight="1" x14ac:dyDescent="0.25">
      <c r="B67" s="7" t="s">
        <v>357</v>
      </c>
      <c r="C67" s="7" t="s">
        <v>172</v>
      </c>
      <c r="D67" s="7" t="s">
        <v>174</v>
      </c>
      <c r="E67" s="8" t="s">
        <v>358</v>
      </c>
      <c r="F67" s="8" t="s">
        <v>359</v>
      </c>
      <c r="G67" s="9">
        <v>149</v>
      </c>
      <c r="H67" s="9">
        <v>395</v>
      </c>
      <c r="I67" s="21">
        <v>104.3</v>
      </c>
      <c r="J67" s="9">
        <f t="shared" ref="J67:J119" si="9">G67*O67</f>
        <v>5960</v>
      </c>
      <c r="K67" s="9">
        <f t="shared" ref="K67:K119" si="10">+H67*O67</f>
        <v>15800</v>
      </c>
      <c r="L67" s="21">
        <f t="shared" ref="L67:L119" si="11">+I67*O67</f>
        <v>4172</v>
      </c>
      <c r="M67" s="19">
        <f t="shared" ref="M67:M120" si="12">+L67/J67-1</f>
        <v>-0.30000000000000004</v>
      </c>
      <c r="N67" s="19">
        <f t="shared" ref="N67:N120" si="13">+L67/K67-1</f>
        <v>-0.73594936708860759</v>
      </c>
      <c r="O67" s="10">
        <f t="shared" si="8"/>
        <v>40</v>
      </c>
      <c r="AE67" s="2">
        <v>2</v>
      </c>
      <c r="AF67" s="2">
        <v>3</v>
      </c>
      <c r="AG67" s="2">
        <v>4</v>
      </c>
      <c r="AH67" s="2">
        <v>4</v>
      </c>
      <c r="AI67" s="2">
        <v>3</v>
      </c>
      <c r="AJ67" s="2">
        <v>3</v>
      </c>
      <c r="AK67" s="2">
        <v>4</v>
      </c>
      <c r="AL67" s="2">
        <v>1</v>
      </c>
      <c r="AM67" s="2">
        <v>4</v>
      </c>
      <c r="AN67" s="2">
        <v>2</v>
      </c>
      <c r="AO67" s="2">
        <v>3</v>
      </c>
      <c r="AP67" s="2">
        <v>3</v>
      </c>
      <c r="AQ67" s="2">
        <v>4</v>
      </c>
    </row>
    <row r="68" spans="2:43" ht="50.1" customHeight="1" x14ac:dyDescent="0.25">
      <c r="B68" s="7" t="s">
        <v>187</v>
      </c>
      <c r="C68" s="7" t="s">
        <v>172</v>
      </c>
      <c r="D68" s="7" t="s">
        <v>186</v>
      </c>
      <c r="E68" s="8" t="s">
        <v>188</v>
      </c>
      <c r="F68" s="8" t="s">
        <v>189</v>
      </c>
      <c r="G68" s="9">
        <v>111</v>
      </c>
      <c r="H68" s="9">
        <v>295</v>
      </c>
      <c r="I68" s="21">
        <v>77.699999999999989</v>
      </c>
      <c r="J68" s="9">
        <f t="shared" si="9"/>
        <v>2997</v>
      </c>
      <c r="K68" s="9">
        <f t="shared" si="10"/>
        <v>7965</v>
      </c>
      <c r="L68" s="21">
        <f t="shared" si="11"/>
        <v>2097.8999999999996</v>
      </c>
      <c r="M68" s="19">
        <f t="shared" si="12"/>
        <v>-0.30000000000000016</v>
      </c>
      <c r="N68" s="19">
        <f t="shared" si="13"/>
        <v>-0.73661016949152547</v>
      </c>
      <c r="O68" s="10">
        <f t="shared" si="8"/>
        <v>27</v>
      </c>
      <c r="AG68" s="2">
        <v>4</v>
      </c>
      <c r="AH68" s="2">
        <v>1</v>
      </c>
      <c r="AI68" s="2">
        <v>10</v>
      </c>
      <c r="AM68" s="2">
        <v>9</v>
      </c>
      <c r="AO68" s="2">
        <v>3</v>
      </c>
    </row>
    <row r="69" spans="2:43" ht="50.1" customHeight="1" x14ac:dyDescent="0.25">
      <c r="B69" s="7" t="s">
        <v>190</v>
      </c>
      <c r="C69" s="7" t="s">
        <v>172</v>
      </c>
      <c r="D69" s="7" t="s">
        <v>186</v>
      </c>
      <c r="E69" s="8" t="s">
        <v>191</v>
      </c>
      <c r="F69" s="8" t="s">
        <v>192</v>
      </c>
      <c r="G69" s="9">
        <v>74</v>
      </c>
      <c r="H69" s="9">
        <v>195</v>
      </c>
      <c r="I69" s="21">
        <v>51.8</v>
      </c>
      <c r="J69" s="9">
        <f t="shared" si="9"/>
        <v>1258</v>
      </c>
      <c r="K69" s="9">
        <f t="shared" si="10"/>
        <v>3315</v>
      </c>
      <c r="L69" s="21">
        <f t="shared" si="11"/>
        <v>880.59999999999991</v>
      </c>
      <c r="M69" s="19">
        <f t="shared" si="12"/>
        <v>-0.30000000000000004</v>
      </c>
      <c r="N69" s="19">
        <f t="shared" si="13"/>
        <v>-0.73435897435897446</v>
      </c>
      <c r="O69" s="10">
        <f t="shared" si="8"/>
        <v>17</v>
      </c>
      <c r="AE69" s="2">
        <v>2</v>
      </c>
      <c r="AF69" s="2">
        <v>2</v>
      </c>
      <c r="AG69" s="2">
        <v>2</v>
      </c>
      <c r="AK69" s="2">
        <v>1</v>
      </c>
      <c r="AN69" s="2">
        <v>2</v>
      </c>
      <c r="AO69" s="2">
        <v>3</v>
      </c>
      <c r="AP69" s="2">
        <v>4</v>
      </c>
      <c r="AQ69" s="2">
        <v>1</v>
      </c>
    </row>
    <row r="70" spans="2:43" ht="50.1" customHeight="1" x14ac:dyDescent="0.25">
      <c r="B70" s="7" t="s">
        <v>194</v>
      </c>
      <c r="C70" s="7" t="s">
        <v>172</v>
      </c>
      <c r="D70" s="7" t="s">
        <v>186</v>
      </c>
      <c r="E70" s="8" t="s">
        <v>195</v>
      </c>
      <c r="F70" s="8" t="s">
        <v>196</v>
      </c>
      <c r="G70" s="9">
        <v>89</v>
      </c>
      <c r="H70" s="9">
        <v>235</v>
      </c>
      <c r="I70" s="21">
        <v>62.3</v>
      </c>
      <c r="J70" s="9">
        <f t="shared" si="9"/>
        <v>1246</v>
      </c>
      <c r="K70" s="9">
        <f t="shared" si="10"/>
        <v>3290</v>
      </c>
      <c r="L70" s="21">
        <f t="shared" si="11"/>
        <v>872.19999999999993</v>
      </c>
      <c r="M70" s="19">
        <f t="shared" si="12"/>
        <v>-0.30000000000000004</v>
      </c>
      <c r="N70" s="19">
        <f t="shared" si="13"/>
        <v>-0.73489361702127654</v>
      </c>
      <c r="O70" s="10">
        <f t="shared" si="8"/>
        <v>14</v>
      </c>
      <c r="AF70" s="2">
        <v>1</v>
      </c>
      <c r="AG70" s="2">
        <v>3</v>
      </c>
      <c r="AH70" s="2">
        <v>1</v>
      </c>
      <c r="AK70" s="2">
        <v>4</v>
      </c>
      <c r="AL70" s="2">
        <v>3</v>
      </c>
      <c r="AN70" s="2">
        <v>1</v>
      </c>
      <c r="AO70" s="2">
        <v>1</v>
      </c>
    </row>
    <row r="71" spans="2:43" ht="50.1" customHeight="1" x14ac:dyDescent="0.25">
      <c r="B71" s="7" t="s">
        <v>197</v>
      </c>
      <c r="C71" s="7" t="s">
        <v>172</v>
      </c>
      <c r="D71" s="7" t="s">
        <v>186</v>
      </c>
      <c r="E71" s="8" t="s">
        <v>198</v>
      </c>
      <c r="F71" s="8" t="s">
        <v>199</v>
      </c>
      <c r="G71" s="9">
        <v>74</v>
      </c>
      <c r="H71" s="9">
        <v>195</v>
      </c>
      <c r="I71" s="21">
        <v>51.8</v>
      </c>
      <c r="J71" s="9">
        <f t="shared" si="9"/>
        <v>3330</v>
      </c>
      <c r="K71" s="9">
        <f t="shared" si="10"/>
        <v>8775</v>
      </c>
      <c r="L71" s="21">
        <f t="shared" si="11"/>
        <v>2331</v>
      </c>
      <c r="M71" s="19">
        <f t="shared" si="12"/>
        <v>-0.30000000000000004</v>
      </c>
      <c r="N71" s="19">
        <f t="shared" si="13"/>
        <v>-0.73435897435897435</v>
      </c>
      <c r="O71" s="10">
        <f t="shared" si="8"/>
        <v>45</v>
      </c>
      <c r="AE71" s="2">
        <v>2</v>
      </c>
      <c r="AF71" s="2">
        <v>3</v>
      </c>
      <c r="AG71" s="2">
        <v>1</v>
      </c>
      <c r="AH71" s="2">
        <v>3</v>
      </c>
      <c r="AI71" s="2">
        <v>3</v>
      </c>
      <c r="AJ71" s="2">
        <v>3</v>
      </c>
      <c r="AK71" s="2">
        <v>6</v>
      </c>
      <c r="AL71" s="2">
        <v>9</v>
      </c>
      <c r="AM71" s="2">
        <v>7</v>
      </c>
      <c r="AN71" s="2">
        <v>2</v>
      </c>
      <c r="AO71" s="2">
        <v>4</v>
      </c>
      <c r="AP71" s="2">
        <v>1</v>
      </c>
      <c r="AQ71" s="2">
        <v>1</v>
      </c>
    </row>
    <row r="72" spans="2:43" ht="50.1" customHeight="1" x14ac:dyDescent="0.25">
      <c r="B72" s="7" t="s">
        <v>200</v>
      </c>
      <c r="C72" s="7" t="s">
        <v>172</v>
      </c>
      <c r="D72" s="7" t="s">
        <v>186</v>
      </c>
      <c r="E72" s="8" t="s">
        <v>201</v>
      </c>
      <c r="F72" s="8" t="s">
        <v>202</v>
      </c>
      <c r="G72" s="9">
        <v>108</v>
      </c>
      <c r="H72" s="9">
        <v>285</v>
      </c>
      <c r="I72" s="21">
        <v>75.599999999999994</v>
      </c>
      <c r="J72" s="9">
        <f t="shared" si="9"/>
        <v>1944</v>
      </c>
      <c r="K72" s="9">
        <f t="shared" si="10"/>
        <v>5130</v>
      </c>
      <c r="L72" s="21">
        <f t="shared" si="11"/>
        <v>1360.8</v>
      </c>
      <c r="M72" s="19">
        <f t="shared" si="12"/>
        <v>-0.30000000000000004</v>
      </c>
      <c r="N72" s="19">
        <f t="shared" si="13"/>
        <v>-0.73473684210526313</v>
      </c>
      <c r="O72" s="10">
        <f t="shared" si="8"/>
        <v>18</v>
      </c>
      <c r="AJ72" s="2">
        <v>1</v>
      </c>
      <c r="AK72" s="2">
        <v>3</v>
      </c>
      <c r="AM72" s="2">
        <v>3</v>
      </c>
      <c r="AO72" s="2">
        <v>11</v>
      </c>
    </row>
    <row r="73" spans="2:43" ht="50.1" customHeight="1" x14ac:dyDescent="0.25">
      <c r="B73" s="7" t="s">
        <v>207</v>
      </c>
      <c r="C73" s="7" t="s">
        <v>172</v>
      </c>
      <c r="D73" s="7" t="s">
        <v>203</v>
      </c>
      <c r="E73" s="8" t="s">
        <v>206</v>
      </c>
      <c r="F73" s="8" t="s">
        <v>208</v>
      </c>
      <c r="G73" s="9">
        <v>113</v>
      </c>
      <c r="H73" s="9">
        <v>300</v>
      </c>
      <c r="I73" s="21">
        <v>79.099999999999994</v>
      </c>
      <c r="J73" s="9">
        <f t="shared" si="9"/>
        <v>4407</v>
      </c>
      <c r="K73" s="9">
        <f t="shared" si="10"/>
        <v>11700</v>
      </c>
      <c r="L73" s="21">
        <f t="shared" si="11"/>
        <v>3084.8999999999996</v>
      </c>
      <c r="M73" s="19">
        <f t="shared" si="12"/>
        <v>-0.30000000000000004</v>
      </c>
      <c r="N73" s="19">
        <f t="shared" si="13"/>
        <v>-0.73633333333333328</v>
      </c>
      <c r="O73" s="10">
        <f t="shared" si="8"/>
        <v>39</v>
      </c>
      <c r="AE73" s="2">
        <v>5</v>
      </c>
      <c r="AF73" s="2">
        <v>4</v>
      </c>
      <c r="AG73" s="2">
        <v>5</v>
      </c>
      <c r="AH73" s="2">
        <v>1</v>
      </c>
      <c r="AI73" s="2">
        <v>2</v>
      </c>
      <c r="AK73" s="2">
        <v>3</v>
      </c>
      <c r="AL73" s="2">
        <v>2</v>
      </c>
      <c r="AM73" s="2">
        <v>1</v>
      </c>
      <c r="AN73" s="2">
        <v>2</v>
      </c>
      <c r="AO73" s="2">
        <v>4</v>
      </c>
      <c r="AP73" s="2">
        <v>6</v>
      </c>
      <c r="AQ73" s="2">
        <v>4</v>
      </c>
    </row>
    <row r="74" spans="2:43" ht="50.1" customHeight="1" x14ac:dyDescent="0.25">
      <c r="B74" s="7" t="s">
        <v>209</v>
      </c>
      <c r="C74" s="7" t="s">
        <v>172</v>
      </c>
      <c r="D74" s="7" t="s">
        <v>203</v>
      </c>
      <c r="E74" s="8" t="s">
        <v>210</v>
      </c>
      <c r="F74" s="8" t="s">
        <v>211</v>
      </c>
      <c r="G74" s="9">
        <v>134</v>
      </c>
      <c r="H74" s="9">
        <v>355</v>
      </c>
      <c r="I74" s="21">
        <v>93.8</v>
      </c>
      <c r="J74" s="9">
        <f t="shared" si="9"/>
        <v>10318</v>
      </c>
      <c r="K74" s="9">
        <f t="shared" si="10"/>
        <v>27335</v>
      </c>
      <c r="L74" s="21">
        <f t="shared" si="11"/>
        <v>7222.5999999999995</v>
      </c>
      <c r="M74" s="19">
        <f t="shared" si="12"/>
        <v>-0.30000000000000004</v>
      </c>
      <c r="N74" s="19">
        <f t="shared" si="13"/>
        <v>-0.73577464788732394</v>
      </c>
      <c r="O74" s="10">
        <f t="shared" si="8"/>
        <v>77</v>
      </c>
      <c r="AE74" s="2">
        <v>10</v>
      </c>
      <c r="AF74" s="2">
        <v>8</v>
      </c>
      <c r="AG74" s="2">
        <v>7</v>
      </c>
      <c r="AH74" s="2">
        <v>4</v>
      </c>
      <c r="AI74" s="2">
        <v>3</v>
      </c>
      <c r="AJ74" s="2">
        <v>3</v>
      </c>
      <c r="AK74" s="2">
        <v>7</v>
      </c>
      <c r="AL74" s="2">
        <v>5</v>
      </c>
      <c r="AM74" s="2">
        <v>7</v>
      </c>
      <c r="AN74" s="2">
        <v>3</v>
      </c>
      <c r="AO74" s="2">
        <v>6</v>
      </c>
      <c r="AP74" s="2">
        <v>7</v>
      </c>
      <c r="AQ74" s="2">
        <v>7</v>
      </c>
    </row>
    <row r="75" spans="2:43" ht="50.1" customHeight="1" x14ac:dyDescent="0.25">
      <c r="B75" s="7" t="s">
        <v>212</v>
      </c>
      <c r="C75" s="7" t="s">
        <v>172</v>
      </c>
      <c r="D75" s="7" t="s">
        <v>203</v>
      </c>
      <c r="E75" s="8" t="s">
        <v>206</v>
      </c>
      <c r="F75" s="8" t="s">
        <v>213</v>
      </c>
      <c r="G75" s="9">
        <v>113</v>
      </c>
      <c r="H75" s="9">
        <v>300</v>
      </c>
      <c r="I75" s="21">
        <v>79.099999999999994</v>
      </c>
      <c r="J75" s="9">
        <f t="shared" si="9"/>
        <v>4068</v>
      </c>
      <c r="K75" s="9">
        <f t="shared" si="10"/>
        <v>10800</v>
      </c>
      <c r="L75" s="21">
        <f t="shared" si="11"/>
        <v>2847.6</v>
      </c>
      <c r="M75" s="19">
        <f t="shared" si="12"/>
        <v>-0.30000000000000004</v>
      </c>
      <c r="N75" s="19">
        <f t="shared" si="13"/>
        <v>-0.73633333333333328</v>
      </c>
      <c r="O75" s="10">
        <f t="shared" si="8"/>
        <v>36</v>
      </c>
      <c r="AG75" s="2">
        <v>6</v>
      </c>
      <c r="AH75" s="2">
        <v>4</v>
      </c>
      <c r="AI75" s="2">
        <v>6</v>
      </c>
      <c r="AJ75" s="2">
        <v>5</v>
      </c>
      <c r="AK75" s="2">
        <v>5</v>
      </c>
      <c r="AL75" s="2">
        <v>3</v>
      </c>
      <c r="AM75" s="2">
        <v>4</v>
      </c>
      <c r="AO75" s="2">
        <v>2</v>
      </c>
      <c r="AP75" s="2">
        <v>1</v>
      </c>
    </row>
    <row r="76" spans="2:43" ht="50.1" customHeight="1" x14ac:dyDescent="0.25">
      <c r="B76" s="7" t="s">
        <v>215</v>
      </c>
      <c r="C76" s="7" t="s">
        <v>172</v>
      </c>
      <c r="D76" s="7" t="s">
        <v>214</v>
      </c>
      <c r="E76" s="8" t="s">
        <v>216</v>
      </c>
      <c r="F76" s="8" t="s">
        <v>217</v>
      </c>
      <c r="G76" s="9">
        <v>25</v>
      </c>
      <c r="H76" s="9">
        <v>65</v>
      </c>
      <c r="I76" s="21">
        <v>17.5</v>
      </c>
      <c r="J76" s="9">
        <f t="shared" si="9"/>
        <v>550</v>
      </c>
      <c r="K76" s="9">
        <f t="shared" si="10"/>
        <v>1430</v>
      </c>
      <c r="L76" s="21">
        <f t="shared" si="11"/>
        <v>385</v>
      </c>
      <c r="M76" s="19">
        <f t="shared" si="12"/>
        <v>-0.30000000000000004</v>
      </c>
      <c r="N76" s="19">
        <f t="shared" si="13"/>
        <v>-0.73076923076923084</v>
      </c>
      <c r="O76" s="10">
        <f t="shared" si="8"/>
        <v>22</v>
      </c>
      <c r="AG76" s="2">
        <v>9</v>
      </c>
      <c r="AO76" s="2">
        <v>1</v>
      </c>
      <c r="AQ76" s="2">
        <v>12</v>
      </c>
    </row>
    <row r="77" spans="2:43" ht="50.1" customHeight="1" x14ac:dyDescent="0.25">
      <c r="B77" s="7" t="s">
        <v>218</v>
      </c>
      <c r="C77" s="7" t="s">
        <v>172</v>
      </c>
      <c r="D77" s="7" t="s">
        <v>214</v>
      </c>
      <c r="E77" s="8" t="s">
        <v>219</v>
      </c>
      <c r="F77" s="8" t="s">
        <v>220</v>
      </c>
      <c r="G77" s="9">
        <v>23</v>
      </c>
      <c r="H77" s="9">
        <v>60</v>
      </c>
      <c r="I77" s="21">
        <v>16.099999999999998</v>
      </c>
      <c r="J77" s="9">
        <f t="shared" si="9"/>
        <v>345</v>
      </c>
      <c r="K77" s="9">
        <f t="shared" si="10"/>
        <v>900</v>
      </c>
      <c r="L77" s="21">
        <f t="shared" si="11"/>
        <v>241.49999999999997</v>
      </c>
      <c r="M77" s="19">
        <f t="shared" si="12"/>
        <v>-0.30000000000000004</v>
      </c>
      <c r="N77" s="19">
        <f t="shared" si="13"/>
        <v>-0.73166666666666669</v>
      </c>
      <c r="O77" s="10">
        <f t="shared" si="8"/>
        <v>15</v>
      </c>
      <c r="AE77" s="2">
        <v>1</v>
      </c>
      <c r="AG77" s="2">
        <v>3</v>
      </c>
      <c r="AI77" s="2">
        <v>4</v>
      </c>
      <c r="AK77" s="2">
        <v>3</v>
      </c>
      <c r="AM77" s="2">
        <v>2</v>
      </c>
      <c r="AO77" s="2">
        <v>2</v>
      </c>
    </row>
    <row r="78" spans="2:43" ht="50.1" customHeight="1" x14ac:dyDescent="0.25">
      <c r="B78" s="7" t="s">
        <v>221</v>
      </c>
      <c r="C78" s="7" t="s">
        <v>172</v>
      </c>
      <c r="D78" s="7" t="s">
        <v>214</v>
      </c>
      <c r="E78" s="8" t="s">
        <v>222</v>
      </c>
      <c r="F78" s="8" t="s">
        <v>223</v>
      </c>
      <c r="G78" s="9">
        <v>30</v>
      </c>
      <c r="H78" s="9">
        <v>80</v>
      </c>
      <c r="I78" s="21">
        <v>21</v>
      </c>
      <c r="J78" s="9">
        <f t="shared" si="9"/>
        <v>1770</v>
      </c>
      <c r="K78" s="9">
        <f t="shared" si="10"/>
        <v>4720</v>
      </c>
      <c r="L78" s="21">
        <f t="shared" si="11"/>
        <v>1239</v>
      </c>
      <c r="M78" s="19">
        <f t="shared" si="12"/>
        <v>-0.30000000000000004</v>
      </c>
      <c r="N78" s="19">
        <f t="shared" si="13"/>
        <v>-0.73750000000000004</v>
      </c>
      <c r="O78" s="10">
        <f t="shared" si="8"/>
        <v>59</v>
      </c>
      <c r="AG78" s="2">
        <v>3</v>
      </c>
      <c r="AI78" s="2">
        <v>14</v>
      </c>
      <c r="AK78" s="2">
        <v>19</v>
      </c>
      <c r="AM78" s="2">
        <v>14</v>
      </c>
      <c r="AO78" s="2">
        <v>8</v>
      </c>
      <c r="AQ78" s="2">
        <v>1</v>
      </c>
    </row>
    <row r="79" spans="2:43" ht="50.1" customHeight="1" x14ac:dyDescent="0.25">
      <c r="B79" s="7" t="s">
        <v>237</v>
      </c>
      <c r="C79" s="7" t="s">
        <v>172</v>
      </c>
      <c r="D79" s="7" t="s">
        <v>224</v>
      </c>
      <c r="E79" s="8" t="s">
        <v>238</v>
      </c>
      <c r="F79" s="8" t="s">
        <v>205</v>
      </c>
      <c r="G79" s="9">
        <v>145</v>
      </c>
      <c r="H79" s="9">
        <v>385</v>
      </c>
      <c r="I79" s="21">
        <v>101.5</v>
      </c>
      <c r="J79" s="9">
        <f t="shared" si="9"/>
        <v>10440</v>
      </c>
      <c r="K79" s="9">
        <f t="shared" si="10"/>
        <v>27720</v>
      </c>
      <c r="L79" s="21">
        <f t="shared" si="11"/>
        <v>7308</v>
      </c>
      <c r="M79" s="19">
        <f t="shared" si="12"/>
        <v>-0.30000000000000004</v>
      </c>
      <c r="N79" s="19">
        <f t="shared" si="13"/>
        <v>-0.73636363636363633</v>
      </c>
      <c r="O79" s="10">
        <f t="shared" ref="O79:O87" si="14">SUM(P79:AZ79)</f>
        <v>72</v>
      </c>
      <c r="AE79" s="2">
        <v>6</v>
      </c>
      <c r="AF79" s="2">
        <v>7</v>
      </c>
      <c r="AG79" s="2">
        <v>5</v>
      </c>
      <c r="AH79" s="2">
        <v>9</v>
      </c>
      <c r="AI79" s="2">
        <v>8</v>
      </c>
      <c r="AJ79" s="2">
        <v>10</v>
      </c>
      <c r="AK79" s="2">
        <v>6</v>
      </c>
      <c r="AL79" s="2">
        <v>2</v>
      </c>
      <c r="AM79" s="2">
        <v>5</v>
      </c>
      <c r="AN79" s="2">
        <v>4</v>
      </c>
      <c r="AO79" s="2">
        <v>2</v>
      </c>
      <c r="AP79" s="2">
        <v>4</v>
      </c>
      <c r="AQ79" s="2">
        <v>4</v>
      </c>
    </row>
    <row r="80" spans="2:43" ht="50.1" customHeight="1" x14ac:dyDescent="0.25">
      <c r="B80" s="7" t="s">
        <v>239</v>
      </c>
      <c r="C80" s="7" t="s">
        <v>172</v>
      </c>
      <c r="D80" s="7" t="s">
        <v>224</v>
      </c>
      <c r="E80" s="8" t="s">
        <v>240</v>
      </c>
      <c r="F80" s="8" t="s">
        <v>205</v>
      </c>
      <c r="G80" s="9">
        <v>145</v>
      </c>
      <c r="H80" s="9">
        <v>385</v>
      </c>
      <c r="I80" s="21">
        <v>101.5</v>
      </c>
      <c r="J80" s="9">
        <f t="shared" si="9"/>
        <v>10150</v>
      </c>
      <c r="K80" s="9">
        <f t="shared" si="10"/>
        <v>26950</v>
      </c>
      <c r="L80" s="21">
        <f t="shared" si="11"/>
        <v>7105</v>
      </c>
      <c r="M80" s="19">
        <f t="shared" si="12"/>
        <v>-0.30000000000000004</v>
      </c>
      <c r="N80" s="19">
        <f t="shared" si="13"/>
        <v>-0.73636363636363633</v>
      </c>
      <c r="O80" s="10">
        <f t="shared" si="14"/>
        <v>70</v>
      </c>
      <c r="AE80" s="2">
        <v>4</v>
      </c>
      <c r="AF80" s="2">
        <v>6</v>
      </c>
      <c r="AG80" s="2">
        <v>6</v>
      </c>
      <c r="AH80" s="2">
        <v>6</v>
      </c>
      <c r="AI80" s="2">
        <v>9</v>
      </c>
      <c r="AJ80" s="2">
        <v>4</v>
      </c>
      <c r="AK80" s="2">
        <v>6</v>
      </c>
      <c r="AL80" s="2">
        <v>4</v>
      </c>
      <c r="AM80" s="2">
        <v>4</v>
      </c>
      <c r="AN80" s="2">
        <v>2</v>
      </c>
      <c r="AO80" s="2">
        <v>7</v>
      </c>
      <c r="AP80" s="2">
        <v>6</v>
      </c>
      <c r="AQ80" s="2">
        <v>6</v>
      </c>
    </row>
    <row r="81" spans="2:43" ht="50.1" customHeight="1" x14ac:dyDescent="0.25">
      <c r="B81" s="7" t="s">
        <v>241</v>
      </c>
      <c r="C81" s="7" t="s">
        <v>172</v>
      </c>
      <c r="D81" s="7" t="s">
        <v>224</v>
      </c>
      <c r="E81" s="8" t="s">
        <v>242</v>
      </c>
      <c r="F81" s="8" t="s">
        <v>213</v>
      </c>
      <c r="G81" s="9">
        <v>125</v>
      </c>
      <c r="H81" s="9">
        <v>330</v>
      </c>
      <c r="I81" s="21">
        <v>87.5</v>
      </c>
      <c r="J81" s="9">
        <f t="shared" si="9"/>
        <v>8875</v>
      </c>
      <c r="K81" s="9">
        <f t="shared" si="10"/>
        <v>23430</v>
      </c>
      <c r="L81" s="21">
        <f t="shared" si="11"/>
        <v>6212.5</v>
      </c>
      <c r="M81" s="19">
        <f t="shared" si="12"/>
        <v>-0.30000000000000004</v>
      </c>
      <c r="N81" s="19">
        <f t="shared" si="13"/>
        <v>-0.73484848484848486</v>
      </c>
      <c r="O81" s="10">
        <f t="shared" si="14"/>
        <v>71</v>
      </c>
      <c r="AE81" s="2">
        <v>2</v>
      </c>
      <c r="AF81" s="2">
        <v>3</v>
      </c>
      <c r="AG81" s="2">
        <v>9</v>
      </c>
      <c r="AH81" s="2">
        <v>6</v>
      </c>
      <c r="AI81" s="2">
        <v>11</v>
      </c>
      <c r="AJ81" s="2">
        <v>7</v>
      </c>
      <c r="AK81" s="2">
        <v>10</v>
      </c>
      <c r="AL81" s="2">
        <v>5</v>
      </c>
      <c r="AM81" s="2">
        <v>8</v>
      </c>
      <c r="AN81" s="2">
        <v>2</v>
      </c>
      <c r="AO81" s="2">
        <v>4</v>
      </c>
      <c r="AP81" s="2">
        <v>2</v>
      </c>
      <c r="AQ81" s="2">
        <v>2</v>
      </c>
    </row>
    <row r="82" spans="2:43" ht="50.1" customHeight="1" x14ac:dyDescent="0.25">
      <c r="B82" s="7" t="s">
        <v>243</v>
      </c>
      <c r="C82" s="7" t="s">
        <v>172</v>
      </c>
      <c r="D82" s="7" t="s">
        <v>224</v>
      </c>
      <c r="E82" s="8" t="s">
        <v>244</v>
      </c>
      <c r="F82" s="8" t="s">
        <v>245</v>
      </c>
      <c r="G82" s="9">
        <v>187</v>
      </c>
      <c r="H82" s="9">
        <v>495</v>
      </c>
      <c r="I82" s="21">
        <v>130.9</v>
      </c>
      <c r="J82" s="9">
        <f t="shared" si="9"/>
        <v>13651</v>
      </c>
      <c r="K82" s="9">
        <f t="shared" si="10"/>
        <v>36135</v>
      </c>
      <c r="L82" s="21">
        <f t="shared" si="11"/>
        <v>9555.7000000000007</v>
      </c>
      <c r="M82" s="19">
        <f t="shared" si="12"/>
        <v>-0.29999999999999993</v>
      </c>
      <c r="N82" s="19">
        <f t="shared" si="13"/>
        <v>-0.73555555555555552</v>
      </c>
      <c r="O82" s="10">
        <f t="shared" si="14"/>
        <v>73</v>
      </c>
      <c r="AE82" s="2">
        <v>4</v>
      </c>
      <c r="AF82" s="2">
        <v>4</v>
      </c>
      <c r="AG82" s="2">
        <v>5</v>
      </c>
      <c r="AH82" s="2">
        <v>4</v>
      </c>
      <c r="AI82" s="2">
        <v>2</v>
      </c>
      <c r="AJ82" s="2">
        <v>12</v>
      </c>
      <c r="AK82" s="2">
        <v>14</v>
      </c>
      <c r="AL82" s="2">
        <v>4</v>
      </c>
      <c r="AM82" s="2">
        <v>8</v>
      </c>
      <c r="AN82" s="2">
        <v>2</v>
      </c>
      <c r="AO82" s="2">
        <v>4</v>
      </c>
      <c r="AP82" s="2">
        <v>3</v>
      </c>
      <c r="AQ82" s="2">
        <v>7</v>
      </c>
    </row>
    <row r="83" spans="2:43" ht="50.1" customHeight="1" x14ac:dyDescent="0.25">
      <c r="B83" s="7" t="s">
        <v>225</v>
      </c>
      <c r="C83" s="7" t="s">
        <v>172</v>
      </c>
      <c r="D83" s="7" t="s">
        <v>224</v>
      </c>
      <c r="E83" s="8" t="s">
        <v>226</v>
      </c>
      <c r="F83" s="8" t="s">
        <v>227</v>
      </c>
      <c r="G83" s="9">
        <v>108</v>
      </c>
      <c r="H83" s="9">
        <v>285</v>
      </c>
      <c r="I83" s="21">
        <v>75.599999999999994</v>
      </c>
      <c r="J83" s="9">
        <f t="shared" si="9"/>
        <v>16956</v>
      </c>
      <c r="K83" s="9">
        <f t="shared" si="10"/>
        <v>44745</v>
      </c>
      <c r="L83" s="21">
        <f t="shared" si="11"/>
        <v>11869.199999999999</v>
      </c>
      <c r="M83" s="19">
        <f t="shared" si="12"/>
        <v>-0.30000000000000004</v>
      </c>
      <c r="N83" s="19">
        <f t="shared" si="13"/>
        <v>-0.73473684210526313</v>
      </c>
      <c r="O83" s="10">
        <f t="shared" si="14"/>
        <v>157</v>
      </c>
      <c r="AE83" s="2">
        <v>5</v>
      </c>
      <c r="AF83" s="2">
        <v>4</v>
      </c>
      <c r="AG83" s="2">
        <v>22</v>
      </c>
      <c r="AH83" s="2">
        <v>9</v>
      </c>
      <c r="AI83" s="2">
        <v>25</v>
      </c>
      <c r="AJ83" s="2">
        <v>15</v>
      </c>
      <c r="AK83" s="2">
        <v>23</v>
      </c>
      <c r="AL83" s="2">
        <v>12</v>
      </c>
      <c r="AM83" s="2">
        <v>18</v>
      </c>
      <c r="AN83" s="2">
        <v>6</v>
      </c>
      <c r="AO83" s="2">
        <v>10</v>
      </c>
      <c r="AP83" s="2">
        <v>3</v>
      </c>
      <c r="AQ83" s="2">
        <v>5</v>
      </c>
    </row>
    <row r="84" spans="2:43" ht="50.1" customHeight="1" x14ac:dyDescent="0.25">
      <c r="B84" s="7" t="s">
        <v>228</v>
      </c>
      <c r="C84" s="7" t="s">
        <v>172</v>
      </c>
      <c r="D84" s="7" t="s">
        <v>224</v>
      </c>
      <c r="E84" s="8" t="s">
        <v>229</v>
      </c>
      <c r="F84" s="8" t="s">
        <v>230</v>
      </c>
      <c r="G84" s="9">
        <v>109</v>
      </c>
      <c r="H84" s="9">
        <v>290</v>
      </c>
      <c r="I84" s="21">
        <v>76.3</v>
      </c>
      <c r="J84" s="9">
        <f t="shared" si="9"/>
        <v>11772</v>
      </c>
      <c r="K84" s="9">
        <f t="shared" si="10"/>
        <v>31320</v>
      </c>
      <c r="L84" s="21">
        <f t="shared" si="11"/>
        <v>8240.4</v>
      </c>
      <c r="M84" s="19">
        <f t="shared" si="12"/>
        <v>-0.30000000000000004</v>
      </c>
      <c r="N84" s="19">
        <f t="shared" si="13"/>
        <v>-0.73689655172413793</v>
      </c>
      <c r="O84" s="10">
        <f t="shared" si="14"/>
        <v>108</v>
      </c>
      <c r="AE84" s="2">
        <v>1</v>
      </c>
      <c r="AF84" s="2">
        <v>2</v>
      </c>
      <c r="AG84" s="2">
        <v>8</v>
      </c>
      <c r="AH84" s="2">
        <v>10</v>
      </c>
      <c r="AI84" s="2">
        <v>20</v>
      </c>
      <c r="AJ84" s="2">
        <v>10</v>
      </c>
      <c r="AK84" s="2">
        <v>20</v>
      </c>
      <c r="AL84" s="2">
        <v>2</v>
      </c>
      <c r="AM84" s="2">
        <v>15</v>
      </c>
      <c r="AN84" s="2">
        <v>2</v>
      </c>
      <c r="AO84" s="2">
        <v>10</v>
      </c>
      <c r="AP84" s="2">
        <v>5</v>
      </c>
      <c r="AQ84" s="2">
        <v>3</v>
      </c>
    </row>
    <row r="85" spans="2:43" ht="50.1" customHeight="1" x14ac:dyDescent="0.25">
      <c r="B85" s="7" t="s">
        <v>231</v>
      </c>
      <c r="C85" s="7" t="s">
        <v>172</v>
      </c>
      <c r="D85" s="7" t="s">
        <v>224</v>
      </c>
      <c r="E85" s="8" t="s">
        <v>232</v>
      </c>
      <c r="F85" s="8" t="s">
        <v>233</v>
      </c>
      <c r="G85" s="9">
        <v>187</v>
      </c>
      <c r="H85" s="9">
        <v>495</v>
      </c>
      <c r="I85" s="21">
        <v>130.9</v>
      </c>
      <c r="J85" s="9">
        <f t="shared" si="9"/>
        <v>24123</v>
      </c>
      <c r="K85" s="9">
        <f t="shared" si="10"/>
        <v>63855</v>
      </c>
      <c r="L85" s="21">
        <f t="shared" si="11"/>
        <v>16886.100000000002</v>
      </c>
      <c r="M85" s="19">
        <f t="shared" si="12"/>
        <v>-0.29999999999999993</v>
      </c>
      <c r="N85" s="19">
        <f t="shared" si="13"/>
        <v>-0.73555555555555552</v>
      </c>
      <c r="O85" s="10">
        <f t="shared" si="14"/>
        <v>129</v>
      </c>
      <c r="AE85" s="2">
        <v>7</v>
      </c>
      <c r="AF85" s="2">
        <v>4</v>
      </c>
      <c r="AG85" s="2">
        <v>12</v>
      </c>
      <c r="AH85" s="2">
        <v>14</v>
      </c>
      <c r="AI85" s="2">
        <v>17</v>
      </c>
      <c r="AJ85" s="2">
        <v>16</v>
      </c>
      <c r="AK85" s="2">
        <v>17</v>
      </c>
      <c r="AL85" s="2">
        <v>13</v>
      </c>
      <c r="AM85" s="2">
        <v>12</v>
      </c>
      <c r="AN85" s="2">
        <v>6</v>
      </c>
      <c r="AO85" s="2">
        <v>6</v>
      </c>
      <c r="AP85" s="2">
        <v>3</v>
      </c>
      <c r="AQ85" s="2">
        <v>2</v>
      </c>
    </row>
    <row r="86" spans="2:43" ht="50.1" customHeight="1" x14ac:dyDescent="0.25">
      <c r="B86" s="7" t="s">
        <v>234</v>
      </c>
      <c r="C86" s="7" t="s">
        <v>172</v>
      </c>
      <c r="D86" s="7" t="s">
        <v>224</v>
      </c>
      <c r="E86" s="8" t="s">
        <v>232</v>
      </c>
      <c r="F86" s="8" t="s">
        <v>204</v>
      </c>
      <c r="G86" s="9">
        <v>187</v>
      </c>
      <c r="H86" s="9">
        <v>495</v>
      </c>
      <c r="I86" s="21">
        <v>130.9</v>
      </c>
      <c r="J86" s="9">
        <f t="shared" si="9"/>
        <v>20757</v>
      </c>
      <c r="K86" s="9">
        <f t="shared" si="10"/>
        <v>54945</v>
      </c>
      <c r="L86" s="21">
        <f t="shared" si="11"/>
        <v>14529.900000000001</v>
      </c>
      <c r="M86" s="19">
        <f t="shared" si="12"/>
        <v>-0.29999999999999993</v>
      </c>
      <c r="N86" s="19">
        <f t="shared" si="13"/>
        <v>-0.73555555555555552</v>
      </c>
      <c r="O86" s="10">
        <f t="shared" si="14"/>
        <v>111</v>
      </c>
      <c r="AE86" s="2">
        <v>7</v>
      </c>
      <c r="AF86" s="2">
        <v>11</v>
      </c>
      <c r="AG86" s="2">
        <v>11</v>
      </c>
      <c r="AH86" s="2">
        <v>18</v>
      </c>
      <c r="AI86" s="2">
        <v>16</v>
      </c>
      <c r="AJ86" s="2">
        <v>15</v>
      </c>
      <c r="AK86" s="2">
        <v>7</v>
      </c>
      <c r="AL86" s="2">
        <v>7</v>
      </c>
      <c r="AM86" s="2">
        <v>4</v>
      </c>
      <c r="AN86" s="2">
        <v>4</v>
      </c>
      <c r="AO86" s="2">
        <v>2</v>
      </c>
      <c r="AP86" s="2">
        <v>5</v>
      </c>
      <c r="AQ86" s="2">
        <v>4</v>
      </c>
    </row>
    <row r="87" spans="2:43" ht="50.1" customHeight="1" x14ac:dyDescent="0.25">
      <c r="B87" s="7" t="s">
        <v>235</v>
      </c>
      <c r="C87" s="7" t="s">
        <v>172</v>
      </c>
      <c r="D87" s="7" t="s">
        <v>224</v>
      </c>
      <c r="E87" s="8" t="s">
        <v>236</v>
      </c>
      <c r="F87" s="8" t="s">
        <v>227</v>
      </c>
      <c r="G87" s="9">
        <v>126</v>
      </c>
      <c r="H87" s="9">
        <v>335</v>
      </c>
      <c r="I87" s="21">
        <v>88.199999999999989</v>
      </c>
      <c r="J87" s="9">
        <f t="shared" si="9"/>
        <v>13104</v>
      </c>
      <c r="K87" s="9">
        <f t="shared" si="10"/>
        <v>34840</v>
      </c>
      <c r="L87" s="21">
        <f t="shared" si="11"/>
        <v>9172.7999999999993</v>
      </c>
      <c r="M87" s="19">
        <f t="shared" si="12"/>
        <v>-0.30000000000000004</v>
      </c>
      <c r="N87" s="19">
        <f t="shared" si="13"/>
        <v>-0.73671641791044773</v>
      </c>
      <c r="O87" s="10">
        <f t="shared" si="14"/>
        <v>104</v>
      </c>
      <c r="AE87" s="2">
        <v>3</v>
      </c>
      <c r="AF87" s="2">
        <v>5</v>
      </c>
      <c r="AG87" s="2">
        <v>11</v>
      </c>
      <c r="AH87" s="2">
        <v>9</v>
      </c>
      <c r="AI87" s="2">
        <v>16</v>
      </c>
      <c r="AJ87" s="2">
        <v>11</v>
      </c>
      <c r="AK87" s="2">
        <v>18</v>
      </c>
      <c r="AL87" s="2">
        <v>10</v>
      </c>
      <c r="AM87" s="2">
        <v>6</v>
      </c>
      <c r="AN87" s="2">
        <v>5</v>
      </c>
      <c r="AO87" s="2">
        <v>4</v>
      </c>
      <c r="AP87" s="2">
        <v>3</v>
      </c>
      <c r="AQ87" s="2">
        <v>3</v>
      </c>
    </row>
    <row r="88" spans="2:43" ht="50.1" customHeight="1" x14ac:dyDescent="0.25">
      <c r="B88" s="7" t="s">
        <v>316</v>
      </c>
      <c r="C88" s="7" t="s">
        <v>172</v>
      </c>
      <c r="D88" s="7" t="s">
        <v>246</v>
      </c>
      <c r="E88" s="8" t="s">
        <v>247</v>
      </c>
      <c r="F88" s="8" t="s">
        <v>317</v>
      </c>
      <c r="G88" s="9">
        <v>89</v>
      </c>
      <c r="H88" s="9">
        <v>235</v>
      </c>
      <c r="I88" s="21">
        <v>62.3</v>
      </c>
      <c r="J88" s="9">
        <f t="shared" si="9"/>
        <v>1602</v>
      </c>
      <c r="K88" s="9">
        <f t="shared" si="10"/>
        <v>4230</v>
      </c>
      <c r="L88" s="21">
        <f t="shared" si="11"/>
        <v>1121.3999999999999</v>
      </c>
      <c r="M88" s="19">
        <f t="shared" si="12"/>
        <v>-0.30000000000000004</v>
      </c>
      <c r="N88" s="19">
        <f t="shared" si="13"/>
        <v>-0.73489361702127665</v>
      </c>
      <c r="O88" s="10">
        <f t="shared" ref="O88:O119" si="15">SUM(P88:AZ88)</f>
        <v>18</v>
      </c>
      <c r="AE88" s="2">
        <v>6</v>
      </c>
      <c r="AF88" s="2">
        <v>2</v>
      </c>
      <c r="AG88" s="2">
        <v>4</v>
      </c>
      <c r="AH88" s="2">
        <v>2</v>
      </c>
      <c r="AI88" s="2">
        <v>1</v>
      </c>
      <c r="AJ88" s="2">
        <v>1</v>
      </c>
      <c r="AK88" s="2">
        <v>1</v>
      </c>
      <c r="AM88" s="2">
        <v>1</v>
      </c>
    </row>
    <row r="89" spans="2:43" ht="50.1" customHeight="1" x14ac:dyDescent="0.25">
      <c r="B89" s="7" t="s">
        <v>318</v>
      </c>
      <c r="C89" s="7" t="s">
        <v>172</v>
      </c>
      <c r="D89" s="7" t="s">
        <v>246</v>
      </c>
      <c r="E89" s="8" t="s">
        <v>247</v>
      </c>
      <c r="F89" s="8" t="s">
        <v>319</v>
      </c>
      <c r="G89" s="9">
        <v>89</v>
      </c>
      <c r="H89" s="9">
        <v>235</v>
      </c>
      <c r="I89" s="21">
        <v>62.3</v>
      </c>
      <c r="J89" s="9">
        <f t="shared" si="9"/>
        <v>1335</v>
      </c>
      <c r="K89" s="9">
        <f t="shared" si="10"/>
        <v>3525</v>
      </c>
      <c r="L89" s="21">
        <f t="shared" si="11"/>
        <v>934.5</v>
      </c>
      <c r="M89" s="19">
        <f t="shared" si="12"/>
        <v>-0.30000000000000004</v>
      </c>
      <c r="N89" s="19">
        <f t="shared" si="13"/>
        <v>-0.73489361702127654</v>
      </c>
      <c r="O89" s="10">
        <f t="shared" si="15"/>
        <v>15</v>
      </c>
      <c r="AE89" s="2">
        <v>1</v>
      </c>
      <c r="AG89" s="2">
        <v>1</v>
      </c>
      <c r="AH89" s="2">
        <v>4</v>
      </c>
      <c r="AI89" s="2">
        <v>5</v>
      </c>
      <c r="AJ89" s="2">
        <v>1</v>
      </c>
      <c r="AK89" s="2">
        <v>2</v>
      </c>
      <c r="AM89" s="2">
        <v>1</v>
      </c>
    </row>
    <row r="90" spans="2:43" ht="50.1" customHeight="1" x14ac:dyDescent="0.25">
      <c r="B90" s="7" t="s">
        <v>320</v>
      </c>
      <c r="C90" s="7" t="s">
        <v>172</v>
      </c>
      <c r="D90" s="7" t="s">
        <v>246</v>
      </c>
      <c r="E90" s="8" t="s">
        <v>321</v>
      </c>
      <c r="F90" s="8" t="s">
        <v>322</v>
      </c>
      <c r="G90" s="9">
        <v>96</v>
      </c>
      <c r="H90" s="9">
        <v>255</v>
      </c>
      <c r="I90" s="21">
        <v>67.199999999999989</v>
      </c>
      <c r="J90" s="9">
        <f t="shared" si="9"/>
        <v>4128</v>
      </c>
      <c r="K90" s="9">
        <f t="shared" si="10"/>
        <v>10965</v>
      </c>
      <c r="L90" s="21">
        <f t="shared" si="11"/>
        <v>2889.5999999999995</v>
      </c>
      <c r="M90" s="19">
        <f t="shared" si="12"/>
        <v>-0.30000000000000016</v>
      </c>
      <c r="N90" s="19">
        <f t="shared" si="13"/>
        <v>-0.73647058823529421</v>
      </c>
      <c r="O90" s="10">
        <f t="shared" si="15"/>
        <v>43</v>
      </c>
      <c r="AE90" s="2">
        <v>2</v>
      </c>
      <c r="AG90" s="2">
        <v>2</v>
      </c>
      <c r="AH90" s="2">
        <v>2</v>
      </c>
      <c r="AI90" s="2">
        <v>6</v>
      </c>
      <c r="AJ90" s="2">
        <v>4</v>
      </c>
      <c r="AK90" s="2">
        <v>7</v>
      </c>
      <c r="AL90" s="2">
        <v>7</v>
      </c>
      <c r="AM90" s="2">
        <v>5</v>
      </c>
      <c r="AO90" s="2">
        <v>1</v>
      </c>
      <c r="AP90" s="2">
        <v>2</v>
      </c>
      <c r="AQ90" s="2">
        <v>5</v>
      </c>
    </row>
    <row r="91" spans="2:43" ht="50.1" customHeight="1" x14ac:dyDescent="0.25">
      <c r="B91" s="7" t="s">
        <v>248</v>
      </c>
      <c r="C91" s="7" t="s">
        <v>172</v>
      </c>
      <c r="D91" s="7" t="s">
        <v>246</v>
      </c>
      <c r="E91" s="8" t="s">
        <v>249</v>
      </c>
      <c r="F91" s="8" t="s">
        <v>35</v>
      </c>
      <c r="G91" s="9">
        <v>126</v>
      </c>
      <c r="H91" s="9">
        <v>335</v>
      </c>
      <c r="I91" s="21">
        <v>88.199999999999989</v>
      </c>
      <c r="J91" s="9">
        <f t="shared" si="9"/>
        <v>10710</v>
      </c>
      <c r="K91" s="9">
        <f t="shared" si="10"/>
        <v>28475</v>
      </c>
      <c r="L91" s="21">
        <f t="shared" si="11"/>
        <v>7496.9999999999991</v>
      </c>
      <c r="M91" s="19">
        <f t="shared" si="12"/>
        <v>-0.30000000000000004</v>
      </c>
      <c r="N91" s="19">
        <f t="shared" si="13"/>
        <v>-0.73671641791044773</v>
      </c>
      <c r="O91" s="10">
        <f t="shared" si="15"/>
        <v>85</v>
      </c>
      <c r="AE91" s="2">
        <v>6</v>
      </c>
      <c r="AF91" s="2">
        <v>7</v>
      </c>
      <c r="AG91" s="2">
        <v>8</v>
      </c>
      <c r="AH91" s="2">
        <v>5</v>
      </c>
      <c r="AI91" s="2">
        <v>11</v>
      </c>
      <c r="AJ91" s="2">
        <v>17</v>
      </c>
      <c r="AK91" s="2">
        <v>6</v>
      </c>
      <c r="AL91" s="2">
        <v>4</v>
      </c>
      <c r="AM91" s="2">
        <v>3</v>
      </c>
      <c r="AN91" s="2">
        <v>5</v>
      </c>
      <c r="AO91" s="2">
        <v>6</v>
      </c>
      <c r="AP91" s="2">
        <v>4</v>
      </c>
      <c r="AQ91" s="2">
        <v>3</v>
      </c>
    </row>
    <row r="92" spans="2:43" ht="50.1" customHeight="1" x14ac:dyDescent="0.25">
      <c r="B92" s="7" t="s">
        <v>250</v>
      </c>
      <c r="C92" s="7" t="s">
        <v>172</v>
      </c>
      <c r="D92" s="7" t="s">
        <v>246</v>
      </c>
      <c r="E92" s="8" t="s">
        <v>251</v>
      </c>
      <c r="F92" s="8" t="s">
        <v>252</v>
      </c>
      <c r="G92" s="9">
        <v>96</v>
      </c>
      <c r="H92" s="9">
        <v>255</v>
      </c>
      <c r="I92" s="21">
        <v>67.199999999999989</v>
      </c>
      <c r="J92" s="9">
        <f t="shared" si="9"/>
        <v>12000</v>
      </c>
      <c r="K92" s="9">
        <f t="shared" si="10"/>
        <v>31875</v>
      </c>
      <c r="L92" s="21">
        <f t="shared" si="11"/>
        <v>8399.9999999999982</v>
      </c>
      <c r="M92" s="19">
        <f t="shared" si="12"/>
        <v>-0.30000000000000016</v>
      </c>
      <c r="N92" s="19">
        <f t="shared" si="13"/>
        <v>-0.73647058823529421</v>
      </c>
      <c r="O92" s="10">
        <f t="shared" si="15"/>
        <v>125</v>
      </c>
      <c r="AE92" s="2">
        <v>1</v>
      </c>
      <c r="AF92" s="2">
        <v>2</v>
      </c>
      <c r="AG92" s="2">
        <v>6</v>
      </c>
      <c r="AH92" s="2">
        <v>3</v>
      </c>
      <c r="AI92" s="2">
        <v>25</v>
      </c>
      <c r="AJ92" s="2">
        <v>20</v>
      </c>
      <c r="AK92" s="2">
        <v>32</v>
      </c>
      <c r="AL92" s="2">
        <v>15</v>
      </c>
      <c r="AM92" s="2">
        <v>15</v>
      </c>
      <c r="AN92" s="2">
        <v>3</v>
      </c>
      <c r="AP92" s="2">
        <v>2</v>
      </c>
      <c r="AQ92" s="2">
        <v>1</v>
      </c>
    </row>
    <row r="93" spans="2:43" ht="50.1" customHeight="1" x14ac:dyDescent="0.25">
      <c r="B93" s="7" t="s">
        <v>253</v>
      </c>
      <c r="C93" s="7" t="s">
        <v>172</v>
      </c>
      <c r="D93" s="7" t="s">
        <v>246</v>
      </c>
      <c r="E93" s="8" t="s">
        <v>251</v>
      </c>
      <c r="F93" s="8" t="s">
        <v>254</v>
      </c>
      <c r="G93" s="9">
        <v>96</v>
      </c>
      <c r="H93" s="9">
        <v>255</v>
      </c>
      <c r="I93" s="21">
        <v>67.199999999999989</v>
      </c>
      <c r="J93" s="9">
        <f t="shared" si="9"/>
        <v>4608</v>
      </c>
      <c r="K93" s="9">
        <f t="shared" si="10"/>
        <v>12240</v>
      </c>
      <c r="L93" s="21">
        <f t="shared" si="11"/>
        <v>3225.5999999999995</v>
      </c>
      <c r="M93" s="19">
        <f t="shared" si="12"/>
        <v>-0.30000000000000016</v>
      </c>
      <c r="N93" s="19">
        <f t="shared" si="13"/>
        <v>-0.73647058823529421</v>
      </c>
      <c r="O93" s="10">
        <f t="shared" si="15"/>
        <v>48</v>
      </c>
      <c r="AE93" s="2">
        <v>2</v>
      </c>
      <c r="AF93" s="2">
        <v>2</v>
      </c>
      <c r="AG93" s="2">
        <v>4</v>
      </c>
      <c r="AH93" s="2">
        <v>2</v>
      </c>
      <c r="AI93" s="2">
        <v>4</v>
      </c>
      <c r="AJ93" s="2">
        <v>5</v>
      </c>
      <c r="AK93" s="2">
        <v>9</v>
      </c>
      <c r="AL93" s="2">
        <v>4</v>
      </c>
      <c r="AM93" s="2">
        <v>5</v>
      </c>
      <c r="AN93" s="2">
        <v>3</v>
      </c>
      <c r="AO93" s="2">
        <v>2</v>
      </c>
      <c r="AP93" s="2">
        <v>2</v>
      </c>
      <c r="AQ93" s="2">
        <v>4</v>
      </c>
    </row>
    <row r="94" spans="2:43" ht="50.1" customHeight="1" x14ac:dyDescent="0.25">
      <c r="B94" s="7" t="s">
        <v>255</v>
      </c>
      <c r="C94" s="7" t="s">
        <v>172</v>
      </c>
      <c r="D94" s="7" t="s">
        <v>246</v>
      </c>
      <c r="E94" s="8" t="s">
        <v>256</v>
      </c>
      <c r="F94" s="8" t="s">
        <v>257</v>
      </c>
      <c r="G94" s="9">
        <v>111</v>
      </c>
      <c r="H94" s="9">
        <v>295</v>
      </c>
      <c r="I94" s="21">
        <v>77.699999999999989</v>
      </c>
      <c r="J94" s="9">
        <f t="shared" si="9"/>
        <v>5550</v>
      </c>
      <c r="K94" s="9">
        <f t="shared" si="10"/>
        <v>14750</v>
      </c>
      <c r="L94" s="21">
        <f t="shared" si="11"/>
        <v>3884.9999999999995</v>
      </c>
      <c r="M94" s="19">
        <f t="shared" si="12"/>
        <v>-0.30000000000000004</v>
      </c>
      <c r="N94" s="19">
        <f t="shared" si="13"/>
        <v>-0.73661016949152547</v>
      </c>
      <c r="O94" s="10">
        <f t="shared" si="15"/>
        <v>50</v>
      </c>
      <c r="AE94" s="2">
        <v>3</v>
      </c>
      <c r="AF94" s="2">
        <v>1</v>
      </c>
      <c r="AG94" s="2">
        <v>8</v>
      </c>
      <c r="AH94" s="2">
        <v>3</v>
      </c>
      <c r="AI94" s="2">
        <v>8</v>
      </c>
      <c r="AJ94" s="2">
        <v>2</v>
      </c>
      <c r="AK94" s="2">
        <v>7</v>
      </c>
      <c r="AL94" s="2">
        <v>2</v>
      </c>
      <c r="AM94" s="2">
        <v>8</v>
      </c>
      <c r="AN94" s="2">
        <v>1</v>
      </c>
      <c r="AO94" s="2">
        <v>4</v>
      </c>
      <c r="AP94" s="2">
        <v>1</v>
      </c>
      <c r="AQ94" s="2">
        <v>2</v>
      </c>
    </row>
    <row r="95" spans="2:43" ht="50.1" customHeight="1" x14ac:dyDescent="0.25">
      <c r="B95" s="7" t="s">
        <v>258</v>
      </c>
      <c r="C95" s="7" t="s">
        <v>172</v>
      </c>
      <c r="D95" s="7" t="s">
        <v>246</v>
      </c>
      <c r="E95" s="8" t="s">
        <v>256</v>
      </c>
      <c r="F95" s="8" t="s">
        <v>259</v>
      </c>
      <c r="G95" s="9">
        <v>111</v>
      </c>
      <c r="H95" s="9">
        <v>295</v>
      </c>
      <c r="I95" s="21">
        <v>77.699999999999989</v>
      </c>
      <c r="J95" s="9">
        <f t="shared" si="9"/>
        <v>17205</v>
      </c>
      <c r="K95" s="9">
        <f t="shared" si="10"/>
        <v>45725</v>
      </c>
      <c r="L95" s="21">
        <f t="shared" si="11"/>
        <v>12043.499999999998</v>
      </c>
      <c r="M95" s="19">
        <f t="shared" si="12"/>
        <v>-0.30000000000000016</v>
      </c>
      <c r="N95" s="19">
        <f t="shared" si="13"/>
        <v>-0.73661016949152547</v>
      </c>
      <c r="O95" s="10">
        <f t="shared" si="15"/>
        <v>155</v>
      </c>
      <c r="AE95" s="2">
        <v>10</v>
      </c>
      <c r="AF95" s="2">
        <v>10</v>
      </c>
      <c r="AG95" s="2">
        <v>17</v>
      </c>
      <c r="AH95" s="2">
        <v>16</v>
      </c>
      <c r="AI95" s="2">
        <v>28</v>
      </c>
      <c r="AJ95" s="2">
        <v>4</v>
      </c>
      <c r="AK95" s="2">
        <v>20</v>
      </c>
      <c r="AL95" s="2">
        <v>12</v>
      </c>
      <c r="AM95" s="2">
        <v>13</v>
      </c>
      <c r="AN95" s="2">
        <v>5</v>
      </c>
      <c r="AO95" s="2">
        <v>13</v>
      </c>
      <c r="AP95" s="2">
        <v>5</v>
      </c>
      <c r="AQ95" s="2">
        <v>2</v>
      </c>
    </row>
    <row r="96" spans="2:43" ht="50.1" customHeight="1" x14ac:dyDescent="0.25">
      <c r="B96" s="7" t="s">
        <v>260</v>
      </c>
      <c r="C96" s="7" t="s">
        <v>172</v>
      </c>
      <c r="D96" s="7" t="s">
        <v>246</v>
      </c>
      <c r="E96" s="8" t="s">
        <v>261</v>
      </c>
      <c r="F96" s="8" t="s">
        <v>259</v>
      </c>
      <c r="G96" s="9">
        <v>134</v>
      </c>
      <c r="H96" s="9">
        <v>355</v>
      </c>
      <c r="I96" s="21">
        <v>93.8</v>
      </c>
      <c r="J96" s="9">
        <f t="shared" si="9"/>
        <v>27336</v>
      </c>
      <c r="K96" s="9">
        <f t="shared" si="10"/>
        <v>72420</v>
      </c>
      <c r="L96" s="21">
        <f t="shared" si="11"/>
        <v>19135.2</v>
      </c>
      <c r="M96" s="19">
        <f t="shared" si="12"/>
        <v>-0.29999999999999993</v>
      </c>
      <c r="N96" s="19">
        <f t="shared" si="13"/>
        <v>-0.73577464788732394</v>
      </c>
      <c r="O96" s="10">
        <f t="shared" si="15"/>
        <v>204</v>
      </c>
      <c r="AE96" s="2">
        <v>2</v>
      </c>
      <c r="AF96" s="2">
        <v>9</v>
      </c>
      <c r="AG96" s="2">
        <v>15</v>
      </c>
      <c r="AH96" s="2">
        <v>17</v>
      </c>
      <c r="AI96" s="2">
        <v>29</v>
      </c>
      <c r="AJ96" s="2">
        <v>21</v>
      </c>
      <c r="AK96" s="2">
        <v>34</v>
      </c>
      <c r="AL96" s="2">
        <v>18</v>
      </c>
      <c r="AM96" s="2">
        <v>23</v>
      </c>
      <c r="AN96" s="2">
        <v>13</v>
      </c>
      <c r="AO96" s="2">
        <v>11</v>
      </c>
      <c r="AP96" s="2">
        <v>7</v>
      </c>
      <c r="AQ96" s="2">
        <v>5</v>
      </c>
    </row>
    <row r="97" spans="2:43" ht="50.1" customHeight="1" x14ac:dyDescent="0.25">
      <c r="B97" s="7" t="s">
        <v>262</v>
      </c>
      <c r="C97" s="7" t="s">
        <v>172</v>
      </c>
      <c r="D97" s="7" t="s">
        <v>246</v>
      </c>
      <c r="E97" s="8" t="s">
        <v>263</v>
      </c>
      <c r="F97" s="8" t="s">
        <v>264</v>
      </c>
      <c r="G97" s="9">
        <v>134</v>
      </c>
      <c r="H97" s="9">
        <v>355</v>
      </c>
      <c r="I97" s="21">
        <v>93.8</v>
      </c>
      <c r="J97" s="9">
        <f t="shared" si="9"/>
        <v>11524</v>
      </c>
      <c r="K97" s="9">
        <f t="shared" si="10"/>
        <v>30530</v>
      </c>
      <c r="L97" s="21">
        <f t="shared" si="11"/>
        <v>8066.8</v>
      </c>
      <c r="M97" s="19">
        <f t="shared" si="12"/>
        <v>-0.29999999999999993</v>
      </c>
      <c r="N97" s="19">
        <f t="shared" si="13"/>
        <v>-0.73577464788732394</v>
      </c>
      <c r="O97" s="10">
        <f t="shared" si="15"/>
        <v>86</v>
      </c>
      <c r="AE97" s="2">
        <v>1</v>
      </c>
      <c r="AF97" s="2">
        <v>3</v>
      </c>
      <c r="AG97" s="2">
        <v>5</v>
      </c>
      <c r="AH97" s="2">
        <v>3</v>
      </c>
      <c r="AI97" s="2">
        <v>14</v>
      </c>
      <c r="AJ97" s="2">
        <v>13</v>
      </c>
      <c r="AK97" s="2">
        <v>14</v>
      </c>
      <c r="AL97" s="2">
        <v>13</v>
      </c>
      <c r="AM97" s="2">
        <v>10</v>
      </c>
      <c r="AN97" s="2">
        <v>4</v>
      </c>
      <c r="AO97" s="2">
        <v>6</v>
      </c>
    </row>
    <row r="98" spans="2:43" ht="50.1" customHeight="1" x14ac:dyDescent="0.25">
      <c r="B98" s="7" t="s">
        <v>265</v>
      </c>
      <c r="C98" s="7" t="s">
        <v>172</v>
      </c>
      <c r="D98" s="7" t="s">
        <v>246</v>
      </c>
      <c r="E98" s="8" t="s">
        <v>266</v>
      </c>
      <c r="F98" s="8" t="s">
        <v>267</v>
      </c>
      <c r="G98" s="9">
        <v>96</v>
      </c>
      <c r="H98" s="9">
        <v>255</v>
      </c>
      <c r="I98" s="21">
        <v>67.199999999999989</v>
      </c>
      <c r="J98" s="9">
        <f t="shared" si="9"/>
        <v>1632</v>
      </c>
      <c r="K98" s="9">
        <f t="shared" si="10"/>
        <v>4335</v>
      </c>
      <c r="L98" s="21">
        <f t="shared" si="11"/>
        <v>1142.3999999999999</v>
      </c>
      <c r="M98" s="19">
        <f t="shared" si="12"/>
        <v>-0.30000000000000004</v>
      </c>
      <c r="N98" s="19">
        <f t="shared" si="13"/>
        <v>-0.73647058823529421</v>
      </c>
      <c r="O98" s="10">
        <f t="shared" si="15"/>
        <v>17</v>
      </c>
      <c r="AE98" s="2">
        <v>6</v>
      </c>
      <c r="AF98" s="2">
        <v>1</v>
      </c>
      <c r="AG98" s="2">
        <v>1</v>
      </c>
      <c r="AH98" s="2">
        <v>1</v>
      </c>
      <c r="AI98" s="2">
        <v>2</v>
      </c>
      <c r="AK98" s="2">
        <v>2</v>
      </c>
      <c r="AL98" s="2">
        <v>2</v>
      </c>
      <c r="AN98" s="2">
        <v>1</v>
      </c>
      <c r="AO98" s="2">
        <v>1</v>
      </c>
    </row>
    <row r="99" spans="2:43" ht="50.1" customHeight="1" x14ac:dyDescent="0.25">
      <c r="B99" s="7" t="s">
        <v>268</v>
      </c>
      <c r="C99" s="7" t="s">
        <v>172</v>
      </c>
      <c r="D99" s="7" t="s">
        <v>246</v>
      </c>
      <c r="E99" s="8" t="s">
        <v>269</v>
      </c>
      <c r="F99" s="8" t="s">
        <v>270</v>
      </c>
      <c r="G99" s="9">
        <v>60</v>
      </c>
      <c r="H99" s="9">
        <v>160</v>
      </c>
      <c r="I99" s="21">
        <v>42</v>
      </c>
      <c r="J99" s="9">
        <f t="shared" si="9"/>
        <v>2040</v>
      </c>
      <c r="K99" s="9">
        <f t="shared" si="10"/>
        <v>5440</v>
      </c>
      <c r="L99" s="21">
        <f t="shared" si="11"/>
        <v>1428</v>
      </c>
      <c r="M99" s="19">
        <f t="shared" si="12"/>
        <v>-0.30000000000000004</v>
      </c>
      <c r="N99" s="19">
        <f t="shared" si="13"/>
        <v>-0.73750000000000004</v>
      </c>
      <c r="O99" s="10">
        <f t="shared" si="15"/>
        <v>34</v>
      </c>
      <c r="AE99" s="2">
        <v>6</v>
      </c>
      <c r="AG99" s="2">
        <v>3</v>
      </c>
      <c r="AI99" s="2">
        <v>12</v>
      </c>
      <c r="AM99" s="2">
        <v>1</v>
      </c>
      <c r="AO99" s="2">
        <v>7</v>
      </c>
      <c r="AQ99" s="2">
        <v>5</v>
      </c>
    </row>
    <row r="100" spans="2:43" ht="50.1" customHeight="1" x14ac:dyDescent="0.25">
      <c r="B100" s="7" t="s">
        <v>271</v>
      </c>
      <c r="C100" s="7" t="s">
        <v>172</v>
      </c>
      <c r="D100" s="7" t="s">
        <v>246</v>
      </c>
      <c r="E100" s="8" t="s">
        <v>272</v>
      </c>
      <c r="F100" s="8" t="s">
        <v>273</v>
      </c>
      <c r="G100" s="9">
        <v>100</v>
      </c>
      <c r="H100" s="9">
        <v>265</v>
      </c>
      <c r="I100" s="21">
        <v>70</v>
      </c>
      <c r="J100" s="9">
        <f t="shared" si="9"/>
        <v>4300</v>
      </c>
      <c r="K100" s="9">
        <f t="shared" si="10"/>
        <v>11395</v>
      </c>
      <c r="L100" s="21">
        <f t="shared" si="11"/>
        <v>3010</v>
      </c>
      <c r="M100" s="19">
        <f t="shared" si="12"/>
        <v>-0.30000000000000004</v>
      </c>
      <c r="N100" s="19">
        <f t="shared" si="13"/>
        <v>-0.73584905660377364</v>
      </c>
      <c r="O100" s="10">
        <f t="shared" si="15"/>
        <v>43</v>
      </c>
      <c r="AE100" s="2">
        <v>4</v>
      </c>
      <c r="AF100" s="2">
        <v>4</v>
      </c>
      <c r="AG100" s="2">
        <v>1</v>
      </c>
      <c r="AI100" s="2">
        <v>8</v>
      </c>
      <c r="AJ100" s="2">
        <v>3</v>
      </c>
      <c r="AK100" s="2">
        <v>3</v>
      </c>
      <c r="AL100" s="2">
        <v>2</v>
      </c>
      <c r="AM100" s="2">
        <v>3</v>
      </c>
      <c r="AN100" s="2">
        <v>3</v>
      </c>
      <c r="AO100" s="2">
        <v>5</v>
      </c>
      <c r="AP100" s="2">
        <v>6</v>
      </c>
      <c r="AQ100" s="2">
        <v>1</v>
      </c>
    </row>
    <row r="101" spans="2:43" ht="50.1" customHeight="1" x14ac:dyDescent="0.25">
      <c r="B101" s="7" t="s">
        <v>274</v>
      </c>
      <c r="C101" s="7" t="s">
        <v>172</v>
      </c>
      <c r="D101" s="7" t="s">
        <v>246</v>
      </c>
      <c r="E101" s="8" t="s">
        <v>275</v>
      </c>
      <c r="F101" s="8" t="s">
        <v>177</v>
      </c>
      <c r="G101" s="9">
        <v>111</v>
      </c>
      <c r="H101" s="9">
        <v>295</v>
      </c>
      <c r="I101" s="21">
        <v>77.699999999999989</v>
      </c>
      <c r="J101" s="9">
        <f t="shared" si="9"/>
        <v>11766</v>
      </c>
      <c r="K101" s="9">
        <f t="shared" si="10"/>
        <v>31270</v>
      </c>
      <c r="L101" s="21">
        <f t="shared" si="11"/>
        <v>8236.1999999999989</v>
      </c>
      <c r="M101" s="19">
        <f t="shared" si="12"/>
        <v>-0.30000000000000004</v>
      </c>
      <c r="N101" s="19">
        <f t="shared" si="13"/>
        <v>-0.73661016949152547</v>
      </c>
      <c r="O101" s="10">
        <f t="shared" si="15"/>
        <v>106</v>
      </c>
      <c r="AE101" s="2">
        <v>9</v>
      </c>
      <c r="AF101" s="2">
        <v>2</v>
      </c>
      <c r="AG101" s="2">
        <v>11</v>
      </c>
      <c r="AH101" s="2">
        <v>5</v>
      </c>
      <c r="AI101" s="2">
        <v>13</v>
      </c>
      <c r="AJ101" s="2">
        <v>7</v>
      </c>
      <c r="AK101" s="2">
        <v>13</v>
      </c>
      <c r="AL101" s="2">
        <v>8</v>
      </c>
      <c r="AM101" s="2">
        <v>9</v>
      </c>
      <c r="AN101" s="2">
        <v>7</v>
      </c>
      <c r="AO101" s="2">
        <v>9</v>
      </c>
      <c r="AP101" s="2">
        <v>8</v>
      </c>
      <c r="AQ101" s="2">
        <v>5</v>
      </c>
    </row>
    <row r="102" spans="2:43" ht="50.1" customHeight="1" x14ac:dyDescent="0.25">
      <c r="B102" s="7" t="s">
        <v>276</v>
      </c>
      <c r="C102" s="7" t="s">
        <v>172</v>
      </c>
      <c r="D102" s="7" t="s">
        <v>246</v>
      </c>
      <c r="E102" s="8" t="s">
        <v>275</v>
      </c>
      <c r="F102" s="8" t="s">
        <v>277</v>
      </c>
      <c r="G102" s="9">
        <v>111</v>
      </c>
      <c r="H102" s="9">
        <v>295</v>
      </c>
      <c r="I102" s="21">
        <v>77.699999999999989</v>
      </c>
      <c r="J102" s="9">
        <f t="shared" si="9"/>
        <v>18315</v>
      </c>
      <c r="K102" s="9">
        <f t="shared" si="10"/>
        <v>48675</v>
      </c>
      <c r="L102" s="21">
        <f t="shared" si="11"/>
        <v>12820.499999999998</v>
      </c>
      <c r="M102" s="19">
        <f t="shared" si="12"/>
        <v>-0.30000000000000004</v>
      </c>
      <c r="N102" s="19">
        <f t="shared" si="13"/>
        <v>-0.73661016949152547</v>
      </c>
      <c r="O102" s="10">
        <f t="shared" si="15"/>
        <v>165</v>
      </c>
      <c r="AE102" s="2">
        <v>8</v>
      </c>
      <c r="AF102" s="2">
        <v>6</v>
      </c>
      <c r="AG102" s="2">
        <v>18</v>
      </c>
      <c r="AH102" s="2">
        <v>11</v>
      </c>
      <c r="AI102" s="2">
        <v>16</v>
      </c>
      <c r="AJ102" s="2">
        <v>14</v>
      </c>
      <c r="AK102" s="2">
        <v>20</v>
      </c>
      <c r="AL102" s="2">
        <v>15</v>
      </c>
      <c r="AM102" s="2">
        <v>20</v>
      </c>
      <c r="AN102" s="2">
        <v>7</v>
      </c>
      <c r="AO102" s="2">
        <v>14</v>
      </c>
      <c r="AP102" s="2">
        <v>7</v>
      </c>
      <c r="AQ102" s="2">
        <v>9</v>
      </c>
    </row>
    <row r="103" spans="2:43" ht="50.1" customHeight="1" x14ac:dyDescent="0.25">
      <c r="B103" s="7" t="s">
        <v>278</v>
      </c>
      <c r="C103" s="7" t="s">
        <v>172</v>
      </c>
      <c r="D103" s="7" t="s">
        <v>246</v>
      </c>
      <c r="E103" s="8" t="s">
        <v>275</v>
      </c>
      <c r="F103" s="8" t="s">
        <v>193</v>
      </c>
      <c r="G103" s="9">
        <v>111</v>
      </c>
      <c r="H103" s="9">
        <v>295</v>
      </c>
      <c r="I103" s="21">
        <v>77.699999999999989</v>
      </c>
      <c r="J103" s="9">
        <f t="shared" si="9"/>
        <v>8658</v>
      </c>
      <c r="K103" s="9">
        <f t="shared" si="10"/>
        <v>23010</v>
      </c>
      <c r="L103" s="21">
        <f t="shared" si="11"/>
        <v>6060.5999999999995</v>
      </c>
      <c r="M103" s="19">
        <f t="shared" si="12"/>
        <v>-0.30000000000000004</v>
      </c>
      <c r="N103" s="19">
        <f t="shared" si="13"/>
        <v>-0.73661016949152547</v>
      </c>
      <c r="O103" s="10">
        <f t="shared" si="15"/>
        <v>78</v>
      </c>
      <c r="AE103" s="2">
        <v>4</v>
      </c>
      <c r="AG103" s="2">
        <v>9</v>
      </c>
      <c r="AH103" s="2">
        <v>4</v>
      </c>
      <c r="AI103" s="2">
        <v>10</v>
      </c>
      <c r="AJ103" s="2">
        <v>2</v>
      </c>
      <c r="AK103" s="2">
        <v>14</v>
      </c>
      <c r="AL103" s="2">
        <v>6</v>
      </c>
      <c r="AM103" s="2">
        <v>12</v>
      </c>
      <c r="AN103" s="2">
        <v>6</v>
      </c>
      <c r="AO103" s="2">
        <v>4</v>
      </c>
      <c r="AP103" s="2">
        <v>5</v>
      </c>
      <c r="AQ103" s="2">
        <v>2</v>
      </c>
    </row>
    <row r="104" spans="2:43" ht="50.1" customHeight="1" x14ac:dyDescent="0.25">
      <c r="B104" s="7" t="s">
        <v>279</v>
      </c>
      <c r="C104" s="7" t="s">
        <v>172</v>
      </c>
      <c r="D104" s="7" t="s">
        <v>246</v>
      </c>
      <c r="E104" s="8" t="s">
        <v>280</v>
      </c>
      <c r="F104" s="8" t="s">
        <v>281</v>
      </c>
      <c r="G104" s="9">
        <v>111</v>
      </c>
      <c r="H104" s="9">
        <v>295</v>
      </c>
      <c r="I104" s="21">
        <v>77.699999999999989</v>
      </c>
      <c r="J104" s="9">
        <f t="shared" si="9"/>
        <v>1776</v>
      </c>
      <c r="K104" s="9">
        <f t="shared" si="10"/>
        <v>4720</v>
      </c>
      <c r="L104" s="21">
        <f t="shared" si="11"/>
        <v>1243.1999999999998</v>
      </c>
      <c r="M104" s="19">
        <f t="shared" si="12"/>
        <v>-0.30000000000000016</v>
      </c>
      <c r="N104" s="19">
        <f t="shared" si="13"/>
        <v>-0.73661016949152547</v>
      </c>
      <c r="O104" s="10">
        <f t="shared" si="15"/>
        <v>16</v>
      </c>
      <c r="AE104" s="2">
        <v>2</v>
      </c>
      <c r="AF104" s="2">
        <v>2</v>
      </c>
      <c r="AH104" s="2">
        <v>1</v>
      </c>
      <c r="AJ104" s="2">
        <v>1</v>
      </c>
      <c r="AK104" s="2">
        <v>2</v>
      </c>
      <c r="AM104" s="2">
        <v>3</v>
      </c>
      <c r="AO104" s="2">
        <v>2</v>
      </c>
      <c r="AP104" s="2">
        <v>1</v>
      </c>
      <c r="AQ104" s="2">
        <v>2</v>
      </c>
    </row>
    <row r="105" spans="2:43" ht="50.1" customHeight="1" x14ac:dyDescent="0.25">
      <c r="B105" s="7" t="s">
        <v>282</v>
      </c>
      <c r="C105" s="7" t="s">
        <v>172</v>
      </c>
      <c r="D105" s="7" t="s">
        <v>246</v>
      </c>
      <c r="E105" s="8" t="s">
        <v>283</v>
      </c>
      <c r="F105" s="8" t="s">
        <v>284</v>
      </c>
      <c r="G105" s="9">
        <v>138</v>
      </c>
      <c r="H105" s="9">
        <v>365</v>
      </c>
      <c r="I105" s="21">
        <v>96.6</v>
      </c>
      <c r="J105" s="9">
        <f t="shared" si="9"/>
        <v>28704</v>
      </c>
      <c r="K105" s="9">
        <f t="shared" si="10"/>
        <v>75920</v>
      </c>
      <c r="L105" s="21">
        <f t="shared" si="11"/>
        <v>20092.8</v>
      </c>
      <c r="M105" s="19">
        <f t="shared" si="12"/>
        <v>-0.30000000000000004</v>
      </c>
      <c r="N105" s="19">
        <f t="shared" si="13"/>
        <v>-0.73534246575342466</v>
      </c>
      <c r="O105" s="10">
        <f t="shared" si="15"/>
        <v>208</v>
      </c>
      <c r="AE105" s="2">
        <v>7</v>
      </c>
      <c r="AF105" s="2">
        <v>7</v>
      </c>
      <c r="AG105" s="2">
        <v>14</v>
      </c>
      <c r="AH105" s="2">
        <v>16</v>
      </c>
      <c r="AI105" s="2">
        <v>30</v>
      </c>
      <c r="AJ105" s="2">
        <v>30</v>
      </c>
      <c r="AK105" s="2">
        <v>29</v>
      </c>
      <c r="AL105" s="2">
        <v>23</v>
      </c>
      <c r="AM105" s="2">
        <v>20</v>
      </c>
      <c r="AN105" s="2">
        <v>12</v>
      </c>
      <c r="AO105" s="2">
        <v>10</v>
      </c>
      <c r="AP105" s="2">
        <v>5</v>
      </c>
      <c r="AQ105" s="2">
        <v>5</v>
      </c>
    </row>
    <row r="106" spans="2:43" ht="50.1" customHeight="1" x14ac:dyDescent="0.25">
      <c r="B106" s="7" t="s">
        <v>285</v>
      </c>
      <c r="C106" s="7" t="s">
        <v>172</v>
      </c>
      <c r="D106" s="7" t="s">
        <v>246</v>
      </c>
      <c r="E106" s="8" t="s">
        <v>286</v>
      </c>
      <c r="F106" s="8" t="s">
        <v>287</v>
      </c>
      <c r="G106" s="9">
        <v>100</v>
      </c>
      <c r="H106" s="9">
        <v>265</v>
      </c>
      <c r="I106" s="21">
        <v>70</v>
      </c>
      <c r="J106" s="9">
        <f t="shared" si="9"/>
        <v>18400</v>
      </c>
      <c r="K106" s="9">
        <f t="shared" si="10"/>
        <v>48760</v>
      </c>
      <c r="L106" s="21">
        <f t="shared" si="11"/>
        <v>12880</v>
      </c>
      <c r="M106" s="19">
        <f t="shared" si="12"/>
        <v>-0.30000000000000004</v>
      </c>
      <c r="N106" s="19">
        <f t="shared" si="13"/>
        <v>-0.73584905660377364</v>
      </c>
      <c r="O106" s="10">
        <f t="shared" si="15"/>
        <v>184</v>
      </c>
      <c r="AE106" s="2">
        <v>12</v>
      </c>
      <c r="AF106" s="2">
        <v>11</v>
      </c>
      <c r="AG106" s="2">
        <v>20</v>
      </c>
      <c r="AH106" s="2">
        <v>16</v>
      </c>
      <c r="AI106" s="2">
        <v>23</v>
      </c>
      <c r="AJ106" s="2">
        <v>16</v>
      </c>
      <c r="AK106" s="2">
        <v>22</v>
      </c>
      <c r="AL106" s="2">
        <v>15</v>
      </c>
      <c r="AM106" s="2">
        <v>14</v>
      </c>
      <c r="AN106" s="2">
        <v>8</v>
      </c>
      <c r="AO106" s="2">
        <v>11</v>
      </c>
      <c r="AP106" s="2">
        <v>8</v>
      </c>
      <c r="AQ106" s="2">
        <v>8</v>
      </c>
    </row>
    <row r="107" spans="2:43" ht="50.1" customHeight="1" x14ac:dyDescent="0.25">
      <c r="B107" s="7" t="s">
        <v>288</v>
      </c>
      <c r="C107" s="7" t="s">
        <v>172</v>
      </c>
      <c r="D107" s="7" t="s">
        <v>246</v>
      </c>
      <c r="E107" s="8" t="s">
        <v>289</v>
      </c>
      <c r="F107" s="8" t="s">
        <v>290</v>
      </c>
      <c r="G107" s="9">
        <v>111</v>
      </c>
      <c r="H107" s="9">
        <v>295</v>
      </c>
      <c r="I107" s="21">
        <v>77.699999999999989</v>
      </c>
      <c r="J107" s="9">
        <f t="shared" si="9"/>
        <v>1887</v>
      </c>
      <c r="K107" s="9">
        <f t="shared" si="10"/>
        <v>5015</v>
      </c>
      <c r="L107" s="21">
        <f t="shared" si="11"/>
        <v>1320.8999999999999</v>
      </c>
      <c r="M107" s="19">
        <f t="shared" si="12"/>
        <v>-0.30000000000000004</v>
      </c>
      <c r="N107" s="19">
        <f t="shared" si="13"/>
        <v>-0.73661016949152547</v>
      </c>
      <c r="O107" s="10">
        <f t="shared" si="15"/>
        <v>17</v>
      </c>
      <c r="AE107" s="2">
        <v>1</v>
      </c>
      <c r="AF107" s="2">
        <v>1</v>
      </c>
      <c r="AG107" s="2">
        <v>1</v>
      </c>
      <c r="AH107" s="2">
        <v>1</v>
      </c>
      <c r="AI107" s="2">
        <v>3</v>
      </c>
      <c r="AK107" s="2">
        <v>4</v>
      </c>
      <c r="AL107" s="2">
        <v>1</v>
      </c>
      <c r="AM107" s="2">
        <v>4</v>
      </c>
      <c r="AP107" s="2">
        <v>1</v>
      </c>
    </row>
    <row r="108" spans="2:43" ht="50.1" customHeight="1" x14ac:dyDescent="0.25">
      <c r="B108" s="7" t="s">
        <v>292</v>
      </c>
      <c r="C108" s="7" t="s">
        <v>172</v>
      </c>
      <c r="D108" s="7" t="s">
        <v>246</v>
      </c>
      <c r="E108" s="8" t="s">
        <v>293</v>
      </c>
      <c r="F108" s="8" t="s">
        <v>294</v>
      </c>
      <c r="G108" s="9">
        <v>149</v>
      </c>
      <c r="H108" s="9">
        <v>395</v>
      </c>
      <c r="I108" s="21">
        <v>104.3</v>
      </c>
      <c r="J108" s="9">
        <f t="shared" si="9"/>
        <v>15645</v>
      </c>
      <c r="K108" s="9">
        <f t="shared" si="10"/>
        <v>41475</v>
      </c>
      <c r="L108" s="21">
        <f t="shared" si="11"/>
        <v>10951.5</v>
      </c>
      <c r="M108" s="19">
        <f t="shared" si="12"/>
        <v>-0.30000000000000004</v>
      </c>
      <c r="N108" s="19">
        <f t="shared" si="13"/>
        <v>-0.73594936708860759</v>
      </c>
      <c r="O108" s="10">
        <f t="shared" si="15"/>
        <v>105</v>
      </c>
      <c r="AE108" s="2">
        <v>7</v>
      </c>
      <c r="AF108" s="2">
        <v>6</v>
      </c>
      <c r="AG108" s="2">
        <v>9</v>
      </c>
      <c r="AH108" s="2">
        <v>9</v>
      </c>
      <c r="AI108" s="2">
        <v>15</v>
      </c>
      <c r="AJ108" s="2">
        <v>13</v>
      </c>
      <c r="AK108" s="2">
        <v>16</v>
      </c>
      <c r="AL108" s="2">
        <v>10</v>
      </c>
      <c r="AM108" s="2">
        <v>9</v>
      </c>
      <c r="AN108" s="2">
        <v>4</v>
      </c>
      <c r="AO108" s="2">
        <v>4</v>
      </c>
      <c r="AP108" s="2">
        <v>2</v>
      </c>
      <c r="AQ108" s="2">
        <v>1</v>
      </c>
    </row>
    <row r="109" spans="2:43" ht="50.1" customHeight="1" x14ac:dyDescent="0.25">
      <c r="B109" s="7" t="s">
        <v>295</v>
      </c>
      <c r="C109" s="7" t="s">
        <v>172</v>
      </c>
      <c r="D109" s="7" t="s">
        <v>246</v>
      </c>
      <c r="E109" s="8" t="s">
        <v>293</v>
      </c>
      <c r="F109" s="8" t="s">
        <v>296</v>
      </c>
      <c r="G109" s="9">
        <v>149</v>
      </c>
      <c r="H109" s="9">
        <v>395</v>
      </c>
      <c r="I109" s="21">
        <v>104.3</v>
      </c>
      <c r="J109" s="9">
        <f t="shared" si="9"/>
        <v>18625</v>
      </c>
      <c r="K109" s="9">
        <f t="shared" si="10"/>
        <v>49375</v>
      </c>
      <c r="L109" s="21">
        <f t="shared" si="11"/>
        <v>13037.5</v>
      </c>
      <c r="M109" s="19">
        <f t="shared" si="12"/>
        <v>-0.30000000000000004</v>
      </c>
      <c r="N109" s="19">
        <f t="shared" si="13"/>
        <v>-0.73594936708860759</v>
      </c>
      <c r="O109" s="10">
        <f t="shared" si="15"/>
        <v>125</v>
      </c>
      <c r="AE109" s="2">
        <v>4</v>
      </c>
      <c r="AF109" s="2">
        <v>7</v>
      </c>
      <c r="AG109" s="2">
        <v>12</v>
      </c>
      <c r="AH109" s="2">
        <v>14</v>
      </c>
      <c r="AI109" s="2">
        <v>17</v>
      </c>
      <c r="AJ109" s="2">
        <v>12</v>
      </c>
      <c r="AK109" s="2">
        <v>16</v>
      </c>
      <c r="AL109" s="2">
        <v>9</v>
      </c>
      <c r="AM109" s="2">
        <v>14</v>
      </c>
      <c r="AN109" s="2">
        <v>10</v>
      </c>
      <c r="AO109" s="2">
        <v>5</v>
      </c>
      <c r="AP109" s="2">
        <v>2</v>
      </c>
      <c r="AQ109" s="2">
        <v>3</v>
      </c>
    </row>
    <row r="110" spans="2:43" ht="50.1" customHeight="1" x14ac:dyDescent="0.25">
      <c r="B110" s="7" t="s">
        <v>297</v>
      </c>
      <c r="C110" s="7" t="s">
        <v>172</v>
      </c>
      <c r="D110" s="7" t="s">
        <v>246</v>
      </c>
      <c r="E110" s="8" t="s">
        <v>298</v>
      </c>
      <c r="F110" s="8" t="s">
        <v>299</v>
      </c>
      <c r="G110" s="9">
        <v>126</v>
      </c>
      <c r="H110" s="9">
        <v>335</v>
      </c>
      <c r="I110" s="21">
        <v>88.199999999999989</v>
      </c>
      <c r="J110" s="9">
        <f t="shared" si="9"/>
        <v>2520</v>
      </c>
      <c r="K110" s="9">
        <f t="shared" si="10"/>
        <v>6700</v>
      </c>
      <c r="L110" s="21">
        <f t="shared" si="11"/>
        <v>1763.9999999999998</v>
      </c>
      <c r="M110" s="19">
        <f t="shared" si="12"/>
        <v>-0.30000000000000004</v>
      </c>
      <c r="N110" s="19">
        <f t="shared" si="13"/>
        <v>-0.73671641791044773</v>
      </c>
      <c r="O110" s="10">
        <f t="shared" si="15"/>
        <v>20</v>
      </c>
      <c r="AE110" s="2">
        <v>1</v>
      </c>
      <c r="AF110" s="2">
        <v>1</v>
      </c>
      <c r="AG110" s="2">
        <v>1</v>
      </c>
      <c r="AH110" s="2">
        <v>2</v>
      </c>
      <c r="AI110" s="2">
        <v>2</v>
      </c>
      <c r="AJ110" s="2">
        <v>3</v>
      </c>
      <c r="AK110" s="2">
        <v>3</v>
      </c>
      <c r="AL110" s="2">
        <v>3</v>
      </c>
      <c r="AM110" s="2">
        <v>2</v>
      </c>
      <c r="AN110" s="2">
        <v>1</v>
      </c>
      <c r="AP110" s="2">
        <v>1</v>
      </c>
    </row>
    <row r="111" spans="2:43" ht="50.1" customHeight="1" x14ac:dyDescent="0.25">
      <c r="B111" s="7" t="s">
        <v>300</v>
      </c>
      <c r="C111" s="7" t="s">
        <v>172</v>
      </c>
      <c r="D111" s="7" t="s">
        <v>246</v>
      </c>
      <c r="E111" s="8" t="s">
        <v>301</v>
      </c>
      <c r="F111" s="8" t="s">
        <v>193</v>
      </c>
      <c r="G111" s="9">
        <v>126</v>
      </c>
      <c r="H111" s="9">
        <v>335</v>
      </c>
      <c r="I111" s="21">
        <v>88.199999999999989</v>
      </c>
      <c r="J111" s="9">
        <f t="shared" si="9"/>
        <v>22680</v>
      </c>
      <c r="K111" s="9">
        <f t="shared" si="10"/>
        <v>60300</v>
      </c>
      <c r="L111" s="21">
        <f t="shared" si="11"/>
        <v>15875.999999999998</v>
      </c>
      <c r="M111" s="19">
        <f t="shared" si="12"/>
        <v>-0.30000000000000004</v>
      </c>
      <c r="N111" s="19">
        <f t="shared" si="13"/>
        <v>-0.73671641791044773</v>
      </c>
      <c r="O111" s="10">
        <f t="shared" si="15"/>
        <v>180</v>
      </c>
      <c r="AE111" s="2">
        <v>10</v>
      </c>
      <c r="AG111" s="2">
        <v>27</v>
      </c>
      <c r="AI111" s="2">
        <v>41</v>
      </c>
      <c r="AK111" s="2">
        <v>42</v>
      </c>
      <c r="AM111" s="2">
        <v>29</v>
      </c>
      <c r="AO111" s="2">
        <v>20</v>
      </c>
      <c r="AQ111" s="2">
        <v>11</v>
      </c>
    </row>
    <row r="112" spans="2:43" ht="50.1" customHeight="1" x14ac:dyDescent="0.25">
      <c r="B112" s="7" t="s">
        <v>302</v>
      </c>
      <c r="C112" s="7" t="s">
        <v>172</v>
      </c>
      <c r="D112" s="7" t="s">
        <v>246</v>
      </c>
      <c r="E112" s="8" t="s">
        <v>301</v>
      </c>
      <c r="F112" s="8" t="s">
        <v>303</v>
      </c>
      <c r="G112" s="9">
        <v>126</v>
      </c>
      <c r="H112" s="9">
        <v>335</v>
      </c>
      <c r="I112" s="21">
        <v>88.199999999999989</v>
      </c>
      <c r="J112" s="9">
        <f t="shared" si="9"/>
        <v>15750</v>
      </c>
      <c r="K112" s="9">
        <f t="shared" si="10"/>
        <v>41875</v>
      </c>
      <c r="L112" s="21">
        <f t="shared" si="11"/>
        <v>11024.999999999998</v>
      </c>
      <c r="M112" s="19">
        <f t="shared" si="12"/>
        <v>-0.30000000000000016</v>
      </c>
      <c r="N112" s="19">
        <f t="shared" si="13"/>
        <v>-0.73671641791044773</v>
      </c>
      <c r="O112" s="10">
        <f t="shared" si="15"/>
        <v>125</v>
      </c>
      <c r="AE112" s="2">
        <v>8</v>
      </c>
      <c r="AG112" s="2">
        <v>20</v>
      </c>
      <c r="AI112" s="2">
        <v>30</v>
      </c>
      <c r="AK112" s="2">
        <v>25</v>
      </c>
      <c r="AM112" s="2">
        <v>21</v>
      </c>
      <c r="AO112" s="2">
        <v>14</v>
      </c>
      <c r="AQ112" s="2">
        <v>7</v>
      </c>
    </row>
    <row r="113" spans="2:43" ht="50.1" customHeight="1" x14ac:dyDescent="0.25">
      <c r="B113" s="7" t="s">
        <v>304</v>
      </c>
      <c r="C113" s="7" t="s">
        <v>172</v>
      </c>
      <c r="D113" s="7" t="s">
        <v>246</v>
      </c>
      <c r="E113" s="8" t="s">
        <v>291</v>
      </c>
      <c r="F113" s="8" t="s">
        <v>205</v>
      </c>
      <c r="G113" s="9">
        <v>126</v>
      </c>
      <c r="H113" s="9">
        <v>335</v>
      </c>
      <c r="I113" s="21">
        <v>88.199999999999989</v>
      </c>
      <c r="J113" s="9">
        <f t="shared" si="9"/>
        <v>23184</v>
      </c>
      <c r="K113" s="9">
        <f t="shared" si="10"/>
        <v>61640</v>
      </c>
      <c r="L113" s="21">
        <f t="shared" si="11"/>
        <v>16228.799999999997</v>
      </c>
      <c r="M113" s="19">
        <f t="shared" si="12"/>
        <v>-0.30000000000000016</v>
      </c>
      <c r="N113" s="19">
        <f t="shared" si="13"/>
        <v>-0.73671641791044773</v>
      </c>
      <c r="O113" s="10">
        <f t="shared" si="15"/>
        <v>184</v>
      </c>
      <c r="AE113" s="2">
        <v>7</v>
      </c>
      <c r="AF113" s="2">
        <v>4</v>
      </c>
      <c r="AG113" s="2">
        <v>14</v>
      </c>
      <c r="AH113" s="2">
        <v>15</v>
      </c>
      <c r="AI113" s="2">
        <v>28</v>
      </c>
      <c r="AJ113" s="2">
        <v>14</v>
      </c>
      <c r="AK113" s="2">
        <v>31</v>
      </c>
      <c r="AL113" s="2">
        <v>16</v>
      </c>
      <c r="AM113" s="2">
        <v>24</v>
      </c>
      <c r="AN113" s="2">
        <v>10</v>
      </c>
      <c r="AO113" s="2">
        <v>14</v>
      </c>
      <c r="AP113" s="2">
        <v>4</v>
      </c>
      <c r="AQ113" s="2">
        <v>3</v>
      </c>
    </row>
    <row r="114" spans="2:43" ht="50.1" customHeight="1" x14ac:dyDescent="0.25">
      <c r="B114" s="7" t="s">
        <v>305</v>
      </c>
      <c r="C114" s="7" t="s">
        <v>172</v>
      </c>
      <c r="D114" s="7" t="s">
        <v>246</v>
      </c>
      <c r="E114" s="8" t="s">
        <v>306</v>
      </c>
      <c r="F114" s="8" t="s">
        <v>307</v>
      </c>
      <c r="G114" s="9">
        <v>111</v>
      </c>
      <c r="H114" s="9">
        <v>295</v>
      </c>
      <c r="I114" s="21">
        <v>77.699999999999989</v>
      </c>
      <c r="J114" s="9">
        <f t="shared" si="9"/>
        <v>1443</v>
      </c>
      <c r="K114" s="9">
        <f t="shared" si="10"/>
        <v>3835</v>
      </c>
      <c r="L114" s="21">
        <f t="shared" si="11"/>
        <v>1010.0999999999999</v>
      </c>
      <c r="M114" s="19">
        <f t="shared" si="12"/>
        <v>-0.30000000000000004</v>
      </c>
      <c r="N114" s="19">
        <f t="shared" si="13"/>
        <v>-0.73661016949152547</v>
      </c>
      <c r="O114" s="10">
        <f t="shared" si="15"/>
        <v>13</v>
      </c>
      <c r="AE114" s="2">
        <v>1</v>
      </c>
      <c r="AI114" s="2">
        <v>2</v>
      </c>
      <c r="AK114" s="2">
        <v>3</v>
      </c>
      <c r="AM114" s="2">
        <v>3</v>
      </c>
      <c r="AN114" s="2">
        <v>2</v>
      </c>
      <c r="AO114" s="2">
        <v>2</v>
      </c>
    </row>
    <row r="115" spans="2:43" ht="50.1" customHeight="1" x14ac:dyDescent="0.25">
      <c r="B115" s="7" t="s">
        <v>308</v>
      </c>
      <c r="C115" s="7" t="s">
        <v>172</v>
      </c>
      <c r="D115" s="7" t="s">
        <v>246</v>
      </c>
      <c r="E115" s="8" t="s">
        <v>309</v>
      </c>
      <c r="F115" s="8" t="s">
        <v>205</v>
      </c>
      <c r="G115" s="9">
        <v>108</v>
      </c>
      <c r="H115" s="9">
        <v>285</v>
      </c>
      <c r="I115" s="21">
        <v>75.599999999999994</v>
      </c>
      <c r="J115" s="9">
        <f t="shared" si="9"/>
        <v>1944</v>
      </c>
      <c r="K115" s="9">
        <f t="shared" si="10"/>
        <v>5130</v>
      </c>
      <c r="L115" s="21">
        <f t="shared" si="11"/>
        <v>1360.8</v>
      </c>
      <c r="M115" s="19">
        <f t="shared" si="12"/>
        <v>-0.30000000000000004</v>
      </c>
      <c r="N115" s="19">
        <f t="shared" si="13"/>
        <v>-0.73473684210526313</v>
      </c>
      <c r="O115" s="10">
        <f t="shared" si="15"/>
        <v>18</v>
      </c>
      <c r="AE115" s="2">
        <v>3</v>
      </c>
      <c r="AF115" s="2">
        <v>4</v>
      </c>
      <c r="AG115" s="2">
        <v>3</v>
      </c>
      <c r="AH115" s="2">
        <v>2</v>
      </c>
      <c r="AI115" s="2">
        <v>1</v>
      </c>
      <c r="AK115" s="2">
        <v>1</v>
      </c>
      <c r="AN115" s="2">
        <v>2</v>
      </c>
      <c r="AQ115" s="2">
        <v>2</v>
      </c>
    </row>
    <row r="116" spans="2:43" ht="50.1" customHeight="1" x14ac:dyDescent="0.25">
      <c r="B116" s="7" t="s">
        <v>310</v>
      </c>
      <c r="C116" s="7" t="s">
        <v>172</v>
      </c>
      <c r="D116" s="7" t="s">
        <v>246</v>
      </c>
      <c r="E116" s="8" t="s">
        <v>311</v>
      </c>
      <c r="F116" s="8" t="s">
        <v>312</v>
      </c>
      <c r="G116" s="9">
        <v>111</v>
      </c>
      <c r="H116" s="9">
        <v>295</v>
      </c>
      <c r="I116" s="21">
        <v>77.699999999999989</v>
      </c>
      <c r="J116" s="9">
        <f t="shared" si="9"/>
        <v>3552</v>
      </c>
      <c r="K116" s="9">
        <f t="shared" si="10"/>
        <v>9440</v>
      </c>
      <c r="L116" s="21">
        <f t="shared" si="11"/>
        <v>2486.3999999999996</v>
      </c>
      <c r="M116" s="19">
        <f t="shared" si="12"/>
        <v>-0.30000000000000016</v>
      </c>
      <c r="N116" s="19">
        <f t="shared" si="13"/>
        <v>-0.73661016949152547</v>
      </c>
      <c r="O116" s="10">
        <f t="shared" si="15"/>
        <v>32</v>
      </c>
      <c r="AE116" s="2">
        <v>1</v>
      </c>
      <c r="AF116" s="2">
        <v>3</v>
      </c>
      <c r="AG116" s="2">
        <v>4</v>
      </c>
      <c r="AH116" s="2">
        <v>9</v>
      </c>
      <c r="AI116" s="2">
        <v>5</v>
      </c>
      <c r="AJ116" s="2">
        <v>2</v>
      </c>
      <c r="AK116" s="2">
        <v>5</v>
      </c>
      <c r="AM116" s="2">
        <v>3</v>
      </c>
    </row>
    <row r="117" spans="2:43" ht="50.1" customHeight="1" x14ac:dyDescent="0.25">
      <c r="B117" s="7" t="s">
        <v>313</v>
      </c>
      <c r="C117" s="7" t="s">
        <v>172</v>
      </c>
      <c r="D117" s="7" t="s">
        <v>246</v>
      </c>
      <c r="E117" s="8" t="s">
        <v>314</v>
      </c>
      <c r="F117" s="8" t="s">
        <v>315</v>
      </c>
      <c r="G117" s="9">
        <v>108</v>
      </c>
      <c r="H117" s="9">
        <v>285</v>
      </c>
      <c r="I117" s="21">
        <v>75.599999999999994</v>
      </c>
      <c r="J117" s="9">
        <f t="shared" si="9"/>
        <v>15336</v>
      </c>
      <c r="K117" s="9">
        <f t="shared" si="10"/>
        <v>40470</v>
      </c>
      <c r="L117" s="21">
        <f t="shared" si="11"/>
        <v>10735.199999999999</v>
      </c>
      <c r="M117" s="19">
        <f t="shared" si="12"/>
        <v>-0.30000000000000004</v>
      </c>
      <c r="N117" s="19">
        <f t="shared" si="13"/>
        <v>-0.73473684210526313</v>
      </c>
      <c r="O117" s="10">
        <f t="shared" si="15"/>
        <v>142</v>
      </c>
      <c r="AE117" s="2">
        <v>7</v>
      </c>
      <c r="AF117" s="2">
        <v>10</v>
      </c>
      <c r="AG117" s="2">
        <v>14</v>
      </c>
      <c r="AH117" s="2">
        <v>19</v>
      </c>
      <c r="AI117" s="2">
        <v>20</v>
      </c>
      <c r="AJ117" s="2">
        <v>12</v>
      </c>
      <c r="AK117" s="2">
        <v>16</v>
      </c>
      <c r="AL117" s="2">
        <v>16</v>
      </c>
      <c r="AM117" s="2">
        <v>11</v>
      </c>
      <c r="AN117" s="2">
        <v>5</v>
      </c>
      <c r="AO117" s="2">
        <v>6</v>
      </c>
      <c r="AP117" s="2">
        <v>6</v>
      </c>
    </row>
    <row r="118" spans="2:43" ht="50.1" customHeight="1" x14ac:dyDescent="0.25">
      <c r="B118" s="7" t="s">
        <v>360</v>
      </c>
      <c r="C118" s="7" t="s">
        <v>172</v>
      </c>
      <c r="D118" s="7" t="s">
        <v>246</v>
      </c>
      <c r="E118" s="8" t="s">
        <v>361</v>
      </c>
      <c r="F118" s="8" t="s">
        <v>208</v>
      </c>
      <c r="G118" s="9">
        <v>125</v>
      </c>
      <c r="H118" s="9">
        <v>330</v>
      </c>
      <c r="I118" s="21">
        <v>87.5</v>
      </c>
      <c r="J118" s="9">
        <f t="shared" si="9"/>
        <v>1000</v>
      </c>
      <c r="K118" s="9">
        <f t="shared" si="10"/>
        <v>2640</v>
      </c>
      <c r="L118" s="21">
        <f t="shared" si="11"/>
        <v>700</v>
      </c>
      <c r="M118" s="19">
        <f t="shared" si="12"/>
        <v>-0.30000000000000004</v>
      </c>
      <c r="N118" s="19">
        <f t="shared" si="13"/>
        <v>-0.73484848484848486</v>
      </c>
      <c r="O118" s="10">
        <f t="shared" si="15"/>
        <v>8</v>
      </c>
      <c r="AE118" s="2">
        <v>1</v>
      </c>
      <c r="AG118" s="2">
        <v>1</v>
      </c>
      <c r="AI118" s="2">
        <v>3</v>
      </c>
      <c r="AK118" s="2">
        <v>1</v>
      </c>
      <c r="AM118" s="2">
        <v>1</v>
      </c>
      <c r="AQ118" s="2">
        <v>1</v>
      </c>
    </row>
    <row r="119" spans="2:43" ht="50.1" customHeight="1" x14ac:dyDescent="0.25">
      <c r="B119" s="7" t="s">
        <v>362</v>
      </c>
      <c r="C119" s="7" t="s">
        <v>172</v>
      </c>
      <c r="D119" s="7" t="s">
        <v>246</v>
      </c>
      <c r="E119" s="8" t="s">
        <v>363</v>
      </c>
      <c r="F119" s="8" t="s">
        <v>364</v>
      </c>
      <c r="G119" s="9">
        <v>125</v>
      </c>
      <c r="H119" s="9">
        <v>330</v>
      </c>
      <c r="I119" s="21">
        <v>87.5</v>
      </c>
      <c r="J119" s="9">
        <f t="shared" si="9"/>
        <v>1125</v>
      </c>
      <c r="K119" s="9">
        <f t="shared" si="10"/>
        <v>2970</v>
      </c>
      <c r="L119" s="21">
        <f t="shared" si="11"/>
        <v>787.5</v>
      </c>
      <c r="M119" s="19">
        <f t="shared" si="12"/>
        <v>-0.30000000000000004</v>
      </c>
      <c r="N119" s="19">
        <f t="shared" si="13"/>
        <v>-0.73484848484848486</v>
      </c>
      <c r="O119" s="10">
        <f t="shared" si="15"/>
        <v>9</v>
      </c>
      <c r="AE119" s="2">
        <v>2</v>
      </c>
      <c r="AF119" s="2">
        <v>2</v>
      </c>
      <c r="AH119" s="2">
        <v>1</v>
      </c>
      <c r="AI119" s="2">
        <v>2</v>
      </c>
      <c r="AN119" s="2">
        <v>1</v>
      </c>
      <c r="AP119" s="2">
        <v>1</v>
      </c>
    </row>
    <row r="120" spans="2:43" ht="50.1" customHeight="1" x14ac:dyDescent="0.25">
      <c r="J120" s="16">
        <f>SUM(J2:J119)</f>
        <v>736112</v>
      </c>
      <c r="K120" s="16">
        <f t="shared" ref="K120:L120" si="16">SUM(K2:K119)</f>
        <v>1951380</v>
      </c>
      <c r="L120" s="16">
        <f t="shared" si="16"/>
        <v>515278.4</v>
      </c>
      <c r="M120" s="20">
        <f t="shared" si="12"/>
        <v>-0.29999999999999993</v>
      </c>
      <c r="N120" s="20">
        <f t="shared" si="13"/>
        <v>-0.73594153880843294</v>
      </c>
      <c r="O120" s="12">
        <f>SUM(O2:O119)</f>
        <v>5364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23"/>
  <sheetViews>
    <sheetView zoomScale="90" zoomScaleNormal="90" workbookViewId="0">
      <selection activeCell="F26" sqref="F26:F27"/>
    </sheetView>
  </sheetViews>
  <sheetFormatPr defaultColWidth="8.85546875" defaultRowHeight="15" x14ac:dyDescent="0.25"/>
  <cols>
    <col min="1" max="1" width="18.28515625" bestFit="1" customWidth="1"/>
    <col min="2" max="2" width="14.7109375" bestFit="1" customWidth="1"/>
    <col min="3" max="3" width="20.7109375" bestFit="1" customWidth="1"/>
    <col min="4" max="4" width="20.85546875" style="22" bestFit="1" customWidth="1"/>
    <col min="5" max="5" width="16.28515625" style="22" bestFit="1" customWidth="1"/>
    <col min="6" max="6" width="15.85546875" style="22" bestFit="1" customWidth="1"/>
  </cols>
  <sheetData>
    <row r="3" spans="1:10" x14ac:dyDescent="0.25">
      <c r="C3" s="17" t="s">
        <v>385</v>
      </c>
    </row>
    <row r="4" spans="1:10" x14ac:dyDescent="0.25">
      <c r="A4" s="17" t="s">
        <v>0</v>
      </c>
      <c r="B4" s="17" t="s">
        <v>1</v>
      </c>
      <c r="C4" t="s">
        <v>386</v>
      </c>
      <c r="D4" s="22" t="s">
        <v>387</v>
      </c>
      <c r="E4" s="22" t="s">
        <v>388</v>
      </c>
      <c r="F4" s="22" t="s">
        <v>389</v>
      </c>
      <c r="G4" s="22" t="s">
        <v>383</v>
      </c>
      <c r="H4" s="22" t="s">
        <v>384</v>
      </c>
      <c r="J4" s="22" t="s">
        <v>390</v>
      </c>
    </row>
    <row r="5" spans="1:10" x14ac:dyDescent="0.25">
      <c r="A5" t="s">
        <v>31</v>
      </c>
      <c r="B5" t="s">
        <v>32</v>
      </c>
      <c r="C5" s="18">
        <v>65</v>
      </c>
      <c r="D5" s="22">
        <v>7391</v>
      </c>
      <c r="E5" s="22">
        <v>19550</v>
      </c>
      <c r="F5" s="22">
        <v>5173.7</v>
      </c>
      <c r="G5" s="26">
        <f>+F5/D5-1</f>
        <v>-0.30000000000000004</v>
      </c>
      <c r="H5" s="26">
        <f>+F5/E5-1</f>
        <v>-0.73536061381074169</v>
      </c>
    </row>
    <row r="6" spans="1:10" x14ac:dyDescent="0.25">
      <c r="B6" t="s">
        <v>42</v>
      </c>
      <c r="C6" s="18">
        <v>72</v>
      </c>
      <c r="D6" s="22">
        <v>10759</v>
      </c>
      <c r="E6" s="22">
        <v>28460</v>
      </c>
      <c r="F6" s="22">
        <v>7531.2999999999993</v>
      </c>
      <c r="G6" s="26">
        <f t="shared" ref="G6:G23" si="0">+F6/D6-1</f>
        <v>-0.30000000000000004</v>
      </c>
      <c r="H6" s="26">
        <f t="shared" ref="H6:H23" si="1">+F6/E6-1</f>
        <v>-0.73537245256500361</v>
      </c>
    </row>
    <row r="7" spans="1:10" x14ac:dyDescent="0.25">
      <c r="B7" t="s">
        <v>57</v>
      </c>
      <c r="C7" s="18">
        <v>73</v>
      </c>
      <c r="D7" s="22">
        <v>11212</v>
      </c>
      <c r="E7" s="22">
        <v>29715</v>
      </c>
      <c r="F7" s="22">
        <v>7848.4000000000005</v>
      </c>
      <c r="G7" s="26">
        <f t="shared" si="0"/>
        <v>-0.29999999999999993</v>
      </c>
      <c r="H7" s="26">
        <f t="shared" si="1"/>
        <v>-0.73587750294464072</v>
      </c>
    </row>
    <row r="8" spans="1:10" x14ac:dyDescent="0.25">
      <c r="B8" t="s">
        <v>86</v>
      </c>
      <c r="C8" s="18">
        <v>38</v>
      </c>
      <c r="D8" s="22">
        <v>9404</v>
      </c>
      <c r="E8" s="22">
        <v>24935</v>
      </c>
      <c r="F8" s="22">
        <v>6582.7999999999993</v>
      </c>
      <c r="G8" s="26">
        <f t="shared" si="0"/>
        <v>-0.30000000000000004</v>
      </c>
      <c r="H8" s="26">
        <f t="shared" si="1"/>
        <v>-0.73600160417084415</v>
      </c>
    </row>
    <row r="9" spans="1:10" x14ac:dyDescent="0.25">
      <c r="B9" t="s">
        <v>101</v>
      </c>
      <c r="C9" s="18">
        <v>139</v>
      </c>
      <c r="D9" s="22">
        <v>43084</v>
      </c>
      <c r="E9" s="22">
        <v>114145</v>
      </c>
      <c r="F9" s="22">
        <v>30158.799999999992</v>
      </c>
      <c r="G9" s="26">
        <f t="shared" si="0"/>
        <v>-0.30000000000000016</v>
      </c>
      <c r="H9" s="26">
        <f t="shared" si="1"/>
        <v>-0.73578518550965888</v>
      </c>
    </row>
    <row r="10" spans="1:10" x14ac:dyDescent="0.25">
      <c r="B10" t="s">
        <v>118</v>
      </c>
      <c r="C10" s="18">
        <v>313</v>
      </c>
      <c r="D10" s="22">
        <v>72582</v>
      </c>
      <c r="E10" s="22">
        <v>192200</v>
      </c>
      <c r="F10" s="22">
        <v>50807.399999999994</v>
      </c>
      <c r="G10" s="26">
        <f t="shared" si="0"/>
        <v>-0.30000000000000004</v>
      </c>
      <c r="H10" s="26">
        <f t="shared" si="1"/>
        <v>-0.7356534859521332</v>
      </c>
    </row>
    <row r="11" spans="1:10" x14ac:dyDescent="0.25">
      <c r="B11" t="s">
        <v>135</v>
      </c>
      <c r="C11" s="18">
        <v>42</v>
      </c>
      <c r="D11" s="22">
        <v>10706</v>
      </c>
      <c r="E11" s="22">
        <v>28380</v>
      </c>
      <c r="F11" s="22">
        <v>7494.2</v>
      </c>
      <c r="G11" s="26">
        <f t="shared" si="0"/>
        <v>-0.30000000000000004</v>
      </c>
      <c r="H11" s="26">
        <f t="shared" si="1"/>
        <v>-0.73593375616631429</v>
      </c>
    </row>
    <row r="12" spans="1:10" x14ac:dyDescent="0.25">
      <c r="A12" s="23" t="s">
        <v>376</v>
      </c>
      <c r="B12" s="23"/>
      <c r="C12" s="24">
        <v>742</v>
      </c>
      <c r="D12" s="25">
        <v>165138</v>
      </c>
      <c r="E12" s="25">
        <v>437385</v>
      </c>
      <c r="F12" s="25">
        <v>115596.59999999999</v>
      </c>
      <c r="G12" s="26">
        <f t="shared" si="0"/>
        <v>-0.30000000000000004</v>
      </c>
      <c r="H12" s="26">
        <f t="shared" si="1"/>
        <v>-0.73570972941458901</v>
      </c>
      <c r="J12" s="26">
        <f>+F12/$F$23</f>
        <v>0.22433814419544848</v>
      </c>
    </row>
    <row r="13" spans="1:10" x14ac:dyDescent="0.25">
      <c r="A13" t="s">
        <v>145</v>
      </c>
      <c r="B13" t="s">
        <v>146</v>
      </c>
      <c r="C13" s="18">
        <v>97</v>
      </c>
      <c r="D13" s="22">
        <v>5334</v>
      </c>
      <c r="E13" s="22">
        <v>14175</v>
      </c>
      <c r="F13" s="22">
        <v>3733.8</v>
      </c>
      <c r="G13" s="26">
        <f t="shared" si="0"/>
        <v>-0.29999999999999993</v>
      </c>
      <c r="H13" s="26">
        <f t="shared" si="1"/>
        <v>-0.73659259259259258</v>
      </c>
    </row>
    <row r="14" spans="1:10" x14ac:dyDescent="0.25">
      <c r="B14" t="s">
        <v>157</v>
      </c>
      <c r="C14" s="18">
        <v>90</v>
      </c>
      <c r="D14" s="22">
        <v>5880</v>
      </c>
      <c r="E14" s="22">
        <v>15525</v>
      </c>
      <c r="F14" s="22">
        <v>4116</v>
      </c>
      <c r="G14" s="26">
        <f t="shared" si="0"/>
        <v>-0.30000000000000004</v>
      </c>
      <c r="H14" s="26">
        <f t="shared" si="1"/>
        <v>-0.73487922705314013</v>
      </c>
    </row>
    <row r="15" spans="1:10" x14ac:dyDescent="0.25">
      <c r="A15" s="23" t="s">
        <v>377</v>
      </c>
      <c r="B15" s="23"/>
      <c r="C15" s="24">
        <v>187</v>
      </c>
      <c r="D15" s="25">
        <v>11214</v>
      </c>
      <c r="E15" s="25">
        <v>29700</v>
      </c>
      <c r="F15" s="25">
        <v>7849.8</v>
      </c>
      <c r="G15" s="26">
        <f t="shared" si="0"/>
        <v>-0.29999999999999993</v>
      </c>
      <c r="H15" s="26">
        <f t="shared" si="1"/>
        <v>-0.73569696969696974</v>
      </c>
      <c r="J15" s="26">
        <f>+F15/$F$23</f>
        <v>1.5234094811659094E-2</v>
      </c>
    </row>
    <row r="16" spans="1:10" x14ac:dyDescent="0.25">
      <c r="A16" t="s">
        <v>172</v>
      </c>
      <c r="B16" t="s">
        <v>174</v>
      </c>
      <c r="C16" s="18">
        <v>513</v>
      </c>
      <c r="D16" s="22">
        <v>81419</v>
      </c>
      <c r="E16" s="22">
        <v>215870</v>
      </c>
      <c r="F16" s="22">
        <v>56993.299999999996</v>
      </c>
      <c r="G16" s="26">
        <f t="shared" si="0"/>
        <v>-0.30000000000000004</v>
      </c>
      <c r="H16" s="26">
        <f t="shared" si="1"/>
        <v>-0.73598323064807525</v>
      </c>
    </row>
    <row r="17" spans="1:10" x14ac:dyDescent="0.25">
      <c r="B17" t="s">
        <v>186</v>
      </c>
      <c r="C17" s="18">
        <v>121</v>
      </c>
      <c r="D17" s="22">
        <v>10775</v>
      </c>
      <c r="E17" s="22">
        <v>28475</v>
      </c>
      <c r="F17" s="22">
        <v>7542.4999999999991</v>
      </c>
      <c r="G17" s="26">
        <f t="shared" si="0"/>
        <v>-0.30000000000000004</v>
      </c>
      <c r="H17" s="26">
        <f t="shared" si="1"/>
        <v>-0.73511852502194919</v>
      </c>
    </row>
    <row r="18" spans="1:10" x14ac:dyDescent="0.25">
      <c r="B18" t="s">
        <v>203</v>
      </c>
      <c r="C18" s="18">
        <v>152</v>
      </c>
      <c r="D18" s="22">
        <v>18793</v>
      </c>
      <c r="E18" s="22">
        <v>49835</v>
      </c>
      <c r="F18" s="22">
        <v>13155.1</v>
      </c>
      <c r="G18" s="26">
        <f t="shared" si="0"/>
        <v>-0.29999999999999993</v>
      </c>
      <c r="H18" s="26">
        <f t="shared" si="1"/>
        <v>-0.7360268887328183</v>
      </c>
    </row>
    <row r="19" spans="1:10" x14ac:dyDescent="0.25">
      <c r="B19" t="s">
        <v>214</v>
      </c>
      <c r="C19" s="18">
        <v>96</v>
      </c>
      <c r="D19" s="22">
        <v>2665</v>
      </c>
      <c r="E19" s="22">
        <v>7050</v>
      </c>
      <c r="F19" s="22">
        <v>1865.5</v>
      </c>
      <c r="G19" s="26">
        <f t="shared" si="0"/>
        <v>-0.30000000000000004</v>
      </c>
      <c r="H19" s="26">
        <f t="shared" si="1"/>
        <v>-0.73539007092198583</v>
      </c>
    </row>
    <row r="20" spans="1:10" x14ac:dyDescent="0.25">
      <c r="B20" t="s">
        <v>224</v>
      </c>
      <c r="C20" s="18">
        <v>895</v>
      </c>
      <c r="D20" s="22">
        <v>129828</v>
      </c>
      <c r="E20" s="22">
        <v>343940</v>
      </c>
      <c r="F20" s="22">
        <v>90879.60000000002</v>
      </c>
      <c r="G20" s="26">
        <f t="shared" si="0"/>
        <v>-0.29999999999999982</v>
      </c>
      <c r="H20" s="26">
        <f t="shared" si="1"/>
        <v>-0.73576902948188638</v>
      </c>
    </row>
    <row r="21" spans="1:10" x14ac:dyDescent="0.25">
      <c r="B21" t="s">
        <v>246</v>
      </c>
      <c r="C21" s="18">
        <v>2658</v>
      </c>
      <c r="D21" s="22">
        <v>316280</v>
      </c>
      <c r="E21" s="22">
        <v>839125</v>
      </c>
      <c r="F21" s="22">
        <v>221395.99999999997</v>
      </c>
      <c r="G21" s="26">
        <f t="shared" si="0"/>
        <v>-0.30000000000000004</v>
      </c>
      <c r="H21" s="26">
        <f t="shared" si="1"/>
        <v>-0.73615849843587067</v>
      </c>
    </row>
    <row r="22" spans="1:10" x14ac:dyDescent="0.25">
      <c r="A22" s="23" t="s">
        <v>378</v>
      </c>
      <c r="B22" s="23"/>
      <c r="C22" s="24">
        <v>4435</v>
      </c>
      <c r="D22" s="25">
        <v>559760</v>
      </c>
      <c r="E22" s="25">
        <v>1484295</v>
      </c>
      <c r="F22" s="25">
        <v>391832</v>
      </c>
      <c r="G22" s="26">
        <f t="shared" si="0"/>
        <v>-0.30000000000000004</v>
      </c>
      <c r="H22" s="26">
        <f t="shared" si="1"/>
        <v>-0.73601474100498887</v>
      </c>
      <c r="J22" s="26">
        <f>+F22/$F$23</f>
        <v>0.76042776099289233</v>
      </c>
    </row>
    <row r="23" spans="1:10" x14ac:dyDescent="0.25">
      <c r="A23" t="s">
        <v>375</v>
      </c>
      <c r="C23" s="18">
        <v>5364</v>
      </c>
      <c r="D23" s="22">
        <v>736112</v>
      </c>
      <c r="E23" s="22">
        <v>1951380</v>
      </c>
      <c r="F23" s="22">
        <v>515278.4</v>
      </c>
      <c r="G23" s="26">
        <f t="shared" si="0"/>
        <v>-0.29999999999999993</v>
      </c>
      <c r="H23" s="26">
        <f t="shared" si="1"/>
        <v>-0.73594153880843294</v>
      </c>
      <c r="J23" s="26">
        <f>+F23/$F$23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TORY BURCH BY STYLE</vt:lpstr>
      <vt:lpstr>report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2020-10-16T12:33:51Z</dcterms:created>
  <dcterms:modified xsi:type="dcterms:W3CDTF">2020-10-21T09:46:51Z</dcterms:modified>
  <cp:category/>
</cp:coreProperties>
</file>